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50" windowHeight="12375" activeTab="1"/>
  </bookViews>
  <sheets>
    <sheet name="小春作物" sheetId="1" r:id="rId1"/>
    <sheet name="冬农作物" sheetId="2" r:id="rId2"/>
  </sheets>
  <calcPr calcId="144525"/>
</workbook>
</file>

<file path=xl/sharedStrings.xml><?xml version="1.0" encoding="utf-8"?>
<sst xmlns="http://schemas.openxmlformats.org/spreadsheetml/2006/main" count="260" uniqueCount="88">
  <si>
    <t xml:space="preserve">    砚山县2023年小春生产计划表（一）</t>
  </si>
  <si>
    <t xml:space="preserve">   砚山县2023年小春生产计划表（二）</t>
  </si>
  <si>
    <t xml:space="preserve"> 砚山县2023年小春生产计划表（三）</t>
  </si>
  <si>
    <t xml:space="preserve"> 砚山县2023年小春生产计划表（四）</t>
  </si>
  <si>
    <t xml:space="preserve">    砚山县2023年小春生产计划表（五）</t>
  </si>
  <si>
    <t xml:space="preserve">              砚山县2023年小春生产计划表（六）</t>
  </si>
  <si>
    <t xml:space="preserve"> 砚山县2023年小春冬农科技措施计划表（七）</t>
  </si>
  <si>
    <t>单位:亩、吨</t>
  </si>
  <si>
    <t>其中</t>
  </si>
  <si>
    <t xml:space="preserve">   单位:亩、吨</t>
  </si>
  <si>
    <t>单位：万亩</t>
  </si>
  <si>
    <t>地</t>
  </si>
  <si>
    <t>总播种面积</t>
  </si>
  <si>
    <t>一、粮豆作物</t>
  </si>
  <si>
    <t>（一）谷物</t>
  </si>
  <si>
    <t>1、小麦</t>
  </si>
  <si>
    <t>2、冬玉米</t>
  </si>
  <si>
    <t>3、其他谷物</t>
  </si>
  <si>
    <t>地
区</t>
  </si>
  <si>
    <t>（二）豆类</t>
  </si>
  <si>
    <t>1、大豆</t>
  </si>
  <si>
    <t>2、蚕豆</t>
  </si>
  <si>
    <t xml:space="preserve"> 3、豌豆</t>
  </si>
  <si>
    <t>（三）薯类</t>
  </si>
  <si>
    <t xml:space="preserve">地                  </t>
  </si>
  <si>
    <t>二、油料作物</t>
  </si>
  <si>
    <t>二、续油料作物</t>
  </si>
  <si>
    <t xml:space="preserve">       三、蔬菜面积</t>
  </si>
  <si>
    <t xml:space="preserve">      四、绿肥面积</t>
  </si>
  <si>
    <t>1、良种
覆盖率
（%）</t>
  </si>
  <si>
    <t>2、规范化栽培
覆盖率
（%）</t>
  </si>
  <si>
    <t xml:space="preserve">3、测土配方施肥面积 </t>
  </si>
  <si>
    <t xml:space="preserve">4、小春病虫害综合防治面积
</t>
  </si>
  <si>
    <t xml:space="preserve">5、小春间套种面积 </t>
  </si>
  <si>
    <t>6、农机作业面积</t>
  </si>
  <si>
    <t>2022年</t>
  </si>
  <si>
    <t>2023年</t>
  </si>
  <si>
    <t>2022年实绩</t>
  </si>
  <si>
    <t>2023年计划</t>
  </si>
  <si>
    <t xml:space="preserve">   2022年实绩</t>
  </si>
  <si>
    <t xml:space="preserve">   2023年计划</t>
  </si>
  <si>
    <t xml:space="preserve"> 2023年计划</t>
  </si>
  <si>
    <t xml:space="preserve">     2022年实绩</t>
  </si>
  <si>
    <t>1、油菜</t>
  </si>
  <si>
    <t>2、马芽花</t>
  </si>
  <si>
    <t>2022年
实绩</t>
  </si>
  <si>
    <t>2023年
计划</t>
  </si>
  <si>
    <t>其  中</t>
  </si>
  <si>
    <t>实绩</t>
  </si>
  <si>
    <t>计划</t>
  </si>
  <si>
    <t>面积</t>
  </si>
  <si>
    <t>产量</t>
  </si>
  <si>
    <t xml:space="preserve">              产量比2022年增减</t>
  </si>
  <si>
    <t xml:space="preserve">           产量比2020年增减</t>
  </si>
  <si>
    <t>商品蔬菜</t>
  </si>
  <si>
    <t>区</t>
  </si>
  <si>
    <t>绝对数</t>
  </si>
  <si>
    <t>%</t>
  </si>
  <si>
    <t xml:space="preserve">面积 </t>
  </si>
  <si>
    <t>计划面积</t>
  </si>
  <si>
    <t>产  量</t>
  </si>
  <si>
    <t>机耕</t>
  </si>
  <si>
    <t>机播</t>
  </si>
  <si>
    <t>机收</t>
  </si>
  <si>
    <t>机械植保</t>
  </si>
  <si>
    <t>机电灌溉</t>
  </si>
  <si>
    <t>砚 山</t>
  </si>
  <si>
    <t>阿舍</t>
  </si>
  <si>
    <t>平远</t>
  </si>
  <si>
    <t>稼依</t>
  </si>
  <si>
    <t>维摩</t>
  </si>
  <si>
    <t>盘龙</t>
  </si>
  <si>
    <t>八嘎</t>
  </si>
  <si>
    <t>者腊</t>
  </si>
  <si>
    <t>蚌峨</t>
  </si>
  <si>
    <t>阿猛</t>
  </si>
  <si>
    <t>干河</t>
  </si>
  <si>
    <t>江那</t>
  </si>
  <si>
    <t xml:space="preserve">       砚山县2023年冬季农业开发计划表</t>
  </si>
  <si>
    <t xml:space="preserve">          单位：计划（亩）</t>
  </si>
  <si>
    <t xml:space="preserve">2022年
实绩
</t>
  </si>
  <si>
    <t xml:space="preserve">2023年
计划
</t>
  </si>
  <si>
    <t>其中：分作物</t>
  </si>
  <si>
    <t>1、冬玉米</t>
  </si>
  <si>
    <t>其中：鲜食玉米</t>
  </si>
  <si>
    <t>2、冬早马铃薯</t>
  </si>
  <si>
    <t>3、冬早蔬菜</t>
  </si>
  <si>
    <t>4、其他作物</t>
  </si>
</sst>
</file>

<file path=xl/styles.xml><?xml version="1.0" encoding="utf-8"?>
<styleSheet xmlns="http://schemas.openxmlformats.org/spreadsheetml/2006/main">
  <numFmts count="10">
    <numFmt numFmtId="176" formatCode="0_);[Red]\(0\)"/>
    <numFmt numFmtId="177" formatCode="0_ "/>
    <numFmt numFmtId="178" formatCode="0.0_ "/>
    <numFmt numFmtId="179" formatCode="0.000_ "/>
    <numFmt numFmtId="42" formatCode="_ &quot;￥&quot;* #,##0_ ;_ &quot;￥&quot;* \-#,##0_ ;_ &quot;￥&quot;* &quot;-&quot;_ ;_ @_ "/>
    <numFmt numFmtId="180" formatCode="0.00_ "/>
    <numFmt numFmtId="181" formatCode="0.0_);[Red]\(0.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宋体"/>
      <charset val="134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9" borderId="1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20" applyNumberFormat="0" applyFont="0" applyAlignment="0" applyProtection="0">
      <alignment vertical="center"/>
    </xf>
    <xf numFmtId="0" fontId="6" fillId="0" borderId="0"/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5" borderId="22" applyNumberFormat="0" applyAlignment="0" applyProtection="0">
      <alignment vertical="center"/>
    </xf>
    <xf numFmtId="0" fontId="21" fillId="15" borderId="18" applyNumberFormat="0" applyAlignment="0" applyProtection="0">
      <alignment vertical="center"/>
    </xf>
    <xf numFmtId="0" fontId="8" fillId="2" borderId="15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78" fontId="4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178" fontId="0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81" fontId="0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Fill="1" applyBorder="1" applyAlignment="1" applyProtection="1">
      <alignment horizontal="center" vertical="center"/>
      <protection locked="0"/>
    </xf>
    <xf numFmtId="181" fontId="0" fillId="0" borderId="8" xfId="0" applyNumberFormat="1" applyFont="1" applyFill="1" applyBorder="1" applyAlignment="1" applyProtection="1">
      <alignment horizontal="center" vertical="center"/>
      <protection locked="0"/>
    </xf>
    <xf numFmtId="176" fontId="0" fillId="0" borderId="8" xfId="14" applyNumberFormat="1" applyFont="1" applyBorder="1" applyAlignment="1">
      <alignment horizontal="center" vertical="center"/>
    </xf>
    <xf numFmtId="181" fontId="0" fillId="0" borderId="8" xfId="14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Border="1">
      <alignment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8" xfId="0" applyNumberFormat="1" applyFont="1" applyFill="1" applyBorder="1" applyAlignment="1" applyProtection="1">
      <alignment horizontal="center" vertical="center"/>
      <protection locked="0"/>
    </xf>
    <xf numFmtId="177" fontId="0" fillId="0" borderId="8" xfId="14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80" fontId="0" fillId="0" borderId="0" xfId="0" applyNumberFormat="1" applyFont="1">
      <alignment vertical="center"/>
    </xf>
    <xf numFmtId="179" fontId="0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180" fontId="6" fillId="0" borderId="8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178" fontId="6" fillId="0" borderId="1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13年小春产量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百分比 6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X34"/>
  <sheetViews>
    <sheetView zoomScale="110" zoomScaleNormal="110" workbookViewId="0">
      <pane xSplit="1" ySplit="8" topLeftCell="B9" activePane="bottomRight" state="frozen"/>
      <selection/>
      <selection pane="topRight"/>
      <selection pane="bottomLeft"/>
      <selection pane="bottomRight" activeCell="C26" sqref="C26"/>
    </sheetView>
  </sheetViews>
  <sheetFormatPr defaultColWidth="9" defaultRowHeight="12"/>
  <cols>
    <col min="1" max="1" width="12.7238095238095" style="19" customWidth="1"/>
    <col min="2" max="2" width="15.447619047619" style="19" customWidth="1"/>
    <col min="3" max="3" width="18.4380952380952" style="19" customWidth="1"/>
    <col min="4" max="4" width="17.0095238095238" style="19" customWidth="1"/>
    <col min="5" max="5" width="17.4" style="19" customWidth="1"/>
    <col min="6" max="6" width="13.8857142857143" style="19" customWidth="1"/>
    <col min="7" max="7" width="14.1428571428571" style="19" customWidth="1"/>
    <col min="8" max="8" width="16.2285714285714" style="19" customWidth="1"/>
    <col min="9" max="9" width="18.047619047619" style="19" customWidth="1"/>
    <col min="10" max="10" width="8.57142857142857" style="19" customWidth="1"/>
    <col min="11" max="11" width="9.21904761904762" style="19" customWidth="1"/>
    <col min="12" max="12" width="8.82857142857143" style="19" customWidth="1"/>
    <col min="13" max="13" width="9.34285714285714" style="19" customWidth="1"/>
    <col min="14" max="14" width="9.08571428571429" style="19" customWidth="1"/>
    <col min="15" max="15" width="9.21904761904762" style="19" customWidth="1"/>
    <col min="16" max="16" width="9.20952380952381" style="19" customWidth="1"/>
    <col min="17" max="17" width="8.56190476190476" style="19" customWidth="1"/>
    <col min="18" max="18" width="8.30476190476191" style="19" customWidth="1"/>
    <col min="19" max="19" width="8.95238095238095" style="19" customWidth="1"/>
    <col min="20" max="20" width="9.47619047619048" style="19" customWidth="1"/>
    <col min="21" max="21" width="8.69523809523809" style="19" customWidth="1"/>
    <col min="22" max="22" width="8.30476190476191" style="19" customWidth="1"/>
    <col min="23" max="24" width="9.08571428571429" style="19" customWidth="1"/>
    <col min="25" max="25" width="6.87619047619048" style="19" customWidth="1"/>
    <col min="26" max="26" width="7.01904761904762" style="19" customWidth="1"/>
    <col min="27" max="27" width="10.7714285714286" style="19" customWidth="1"/>
    <col min="28" max="28" width="15.1904761904762" style="19" customWidth="1"/>
    <col min="29" max="29" width="15.3142857142857" style="19" customWidth="1"/>
    <col min="30" max="30" width="14.152380952381" style="19" customWidth="1"/>
    <col min="31" max="31" width="14.2761904761905" style="19" customWidth="1"/>
    <col min="32" max="32" width="15.8380952380952" style="19" customWidth="1"/>
    <col min="33" max="33" width="22.8571428571429" style="19" customWidth="1"/>
    <col min="34" max="34" width="17.9142857142857" style="19" customWidth="1"/>
    <col min="35" max="35" width="14.8" style="19" customWidth="1"/>
    <col min="36" max="36" width="9" style="19" customWidth="1"/>
    <col min="37" max="37" width="11.0285714285714" style="19" customWidth="1"/>
    <col min="38" max="38" width="11.8095238095238" style="19" customWidth="1"/>
    <col min="39" max="39" width="9.34285714285714" style="19" customWidth="1"/>
    <col min="40" max="40" width="10.3904761904762" style="19" customWidth="1"/>
    <col min="41" max="41" width="10.3809523809524" style="19" customWidth="1"/>
    <col min="42" max="42" width="10.9047619047619" style="19" customWidth="1"/>
    <col min="43" max="43" width="9.86666666666667" style="19" customWidth="1"/>
    <col min="44" max="44" width="11.2952380952381" style="19" customWidth="1"/>
    <col min="45" max="45" width="10.7714285714286" style="19" customWidth="1"/>
    <col min="46" max="46" width="11.5619047619048" style="19" customWidth="1"/>
    <col min="47" max="47" width="10.9047619047619" style="19" customWidth="1"/>
    <col min="48" max="48" width="9.99047619047619" style="19" customWidth="1"/>
    <col min="49" max="55" width="12.7142857142857" style="19" customWidth="1"/>
    <col min="56" max="56" width="11.0285714285714" style="19" customWidth="1"/>
    <col min="57" max="57" width="12.7238095238095" style="19" customWidth="1"/>
    <col min="58" max="58" width="10.647619047619" style="19" customWidth="1"/>
    <col min="59" max="59" width="13.8952380952381" style="19" customWidth="1"/>
    <col min="60" max="60" width="12.2857142857143" style="19" customWidth="1"/>
    <col min="61" max="61" width="10.3809523809524" style="19" customWidth="1"/>
    <col min="62" max="62" width="10.9047619047619" style="19" customWidth="1"/>
    <col min="63" max="67" width="12.7142857142857" style="19" customWidth="1"/>
    <col min="68" max="68" width="13.5047619047619" style="19" customWidth="1"/>
    <col min="69" max="69" width="13.7619047619048" style="19" customWidth="1"/>
    <col min="70" max="70" width="14.152380952381" style="19" customWidth="1"/>
    <col min="71" max="71" width="13.1428571428571" style="19" customWidth="1"/>
    <col min="72" max="73" width="11.7142857142857" style="19" customWidth="1"/>
    <col min="74" max="74" width="12.5714285714286" style="19" customWidth="1"/>
    <col min="75" max="82" width="11.7142857142857" style="19" customWidth="1"/>
    <col min="83" max="83" width="13.7142857142857" style="19" customWidth="1"/>
    <col min="84" max="84" width="15" style="19" customWidth="1"/>
    <col min="85" max="85" width="11.7142857142857" style="19" customWidth="1"/>
    <col min="86" max="86" width="11.4285714285714" style="19" customWidth="1"/>
    <col min="87" max="100" width="9.28571428571429" style="19" customWidth="1"/>
    <col min="101" max="101" width="8.71428571428571" style="19" customWidth="1"/>
    <col min="102" max="16384" width="9" style="19"/>
  </cols>
  <sheetData>
    <row r="1" ht="5" customHeight="1"/>
    <row r="2" ht="25.5" spans="1:8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 t="s">
        <v>1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60"/>
      <c r="AB2" s="20" t="s">
        <v>2</v>
      </c>
      <c r="AC2" s="20"/>
      <c r="AD2" s="20"/>
      <c r="AE2" s="20"/>
      <c r="AF2" s="20"/>
      <c r="AG2" s="20"/>
      <c r="AH2" s="20"/>
      <c r="AI2" s="20"/>
      <c r="AJ2" s="20" t="s">
        <v>3</v>
      </c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Y2" s="20" t="s">
        <v>4</v>
      </c>
      <c r="AZ2" s="20"/>
      <c r="BA2" s="20"/>
      <c r="BB2" s="20"/>
      <c r="BC2" s="20"/>
      <c r="BD2" s="20"/>
      <c r="BE2" s="20"/>
      <c r="BF2" s="20"/>
      <c r="BG2" s="20"/>
      <c r="BH2" s="78" t="s">
        <v>5</v>
      </c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20" t="s">
        <v>6</v>
      </c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</row>
    <row r="3" ht="7" customHeight="1"/>
    <row r="4" ht="21" customHeight="1" spans="6:80">
      <c r="F4" s="21"/>
      <c r="G4" s="21"/>
      <c r="H4" s="21" t="s">
        <v>7</v>
      </c>
      <c r="K4" s="40" t="s">
        <v>8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61"/>
      <c r="AD4" s="21"/>
      <c r="AE4" s="21"/>
      <c r="AG4" s="21"/>
      <c r="AI4" s="19" t="s">
        <v>7</v>
      </c>
      <c r="AP4" s="21" t="s">
        <v>7</v>
      </c>
      <c r="AQ4" s="21"/>
      <c r="BC4" s="21" t="s">
        <v>9</v>
      </c>
      <c r="BD4" s="21"/>
      <c r="BN4" s="21" t="s">
        <v>7</v>
      </c>
      <c r="BO4" s="21"/>
      <c r="CB4" s="21" t="s">
        <v>10</v>
      </c>
    </row>
    <row r="5" s="19" customFormat="1" ht="23" customHeight="1" spans="1:82">
      <c r="A5" s="22" t="s">
        <v>11</v>
      </c>
      <c r="B5" s="23"/>
      <c r="C5" s="24" t="s">
        <v>12</v>
      </c>
      <c r="D5" s="25"/>
      <c r="E5" s="26"/>
      <c r="F5" s="26" t="s">
        <v>13</v>
      </c>
      <c r="G5" s="26"/>
      <c r="H5" s="26"/>
      <c r="I5" s="36"/>
      <c r="J5" s="23" t="s">
        <v>11</v>
      </c>
      <c r="K5" s="37" t="s">
        <v>14</v>
      </c>
      <c r="L5" s="37"/>
      <c r="M5" s="37"/>
      <c r="N5" s="37"/>
      <c r="O5" s="25" t="s">
        <v>15</v>
      </c>
      <c r="P5" s="26"/>
      <c r="Q5" s="26"/>
      <c r="R5" s="36"/>
      <c r="S5" s="37" t="s">
        <v>16</v>
      </c>
      <c r="T5" s="37"/>
      <c r="U5" s="37"/>
      <c r="V5" s="37"/>
      <c r="W5" s="37" t="s">
        <v>17</v>
      </c>
      <c r="X5" s="37"/>
      <c r="Y5" s="37"/>
      <c r="Z5" s="37"/>
      <c r="AA5" s="62" t="s">
        <v>18</v>
      </c>
      <c r="AB5" s="37" t="s">
        <v>19</v>
      </c>
      <c r="AC5" s="56"/>
      <c r="AD5" s="63"/>
      <c r="AE5" s="64"/>
      <c r="AF5" s="65"/>
      <c r="AG5" s="63" t="s">
        <v>20</v>
      </c>
      <c r="AH5" s="63"/>
      <c r="AI5" s="64"/>
      <c r="AJ5" s="22" t="s">
        <v>11</v>
      </c>
      <c r="AK5" s="65"/>
      <c r="AL5" s="63" t="s">
        <v>21</v>
      </c>
      <c r="AM5" s="63"/>
      <c r="AN5" s="64"/>
      <c r="AO5" s="65"/>
      <c r="AP5" s="63" t="s">
        <v>22</v>
      </c>
      <c r="AQ5" s="63"/>
      <c r="AR5" s="64"/>
      <c r="AS5" s="65"/>
      <c r="AT5" s="63" t="s">
        <v>23</v>
      </c>
      <c r="AU5" s="63"/>
      <c r="AV5" s="64"/>
      <c r="AW5" s="73" t="s">
        <v>24</v>
      </c>
      <c r="AX5" s="25"/>
      <c r="AY5" s="26"/>
      <c r="AZ5" s="26"/>
      <c r="BA5" s="26" t="s">
        <v>25</v>
      </c>
      <c r="BB5" s="26"/>
      <c r="BC5" s="26"/>
      <c r="BD5" s="63"/>
      <c r="BE5" s="63"/>
      <c r="BF5" s="63"/>
      <c r="BG5" s="64"/>
      <c r="BH5" s="22" t="s">
        <v>11</v>
      </c>
      <c r="BI5" s="26"/>
      <c r="BJ5" s="26" t="s">
        <v>26</v>
      </c>
      <c r="BK5" s="26"/>
      <c r="BL5" s="26"/>
      <c r="BM5" s="25" t="s">
        <v>27</v>
      </c>
      <c r="BN5" s="26"/>
      <c r="BO5" s="26"/>
      <c r="BP5" s="36"/>
      <c r="BQ5" s="25" t="s">
        <v>28</v>
      </c>
      <c r="BR5" s="36"/>
      <c r="BS5" s="23" t="s">
        <v>11</v>
      </c>
      <c r="BT5" s="73" t="s">
        <v>29</v>
      </c>
      <c r="BU5" s="73" t="s">
        <v>30</v>
      </c>
      <c r="BV5" s="73" t="s">
        <v>31</v>
      </c>
      <c r="BW5" s="73" t="s">
        <v>32</v>
      </c>
      <c r="BX5" s="73" t="s">
        <v>33</v>
      </c>
      <c r="BY5" s="73" t="s">
        <v>34</v>
      </c>
      <c r="BZ5" s="86" t="s">
        <v>8</v>
      </c>
      <c r="CA5" s="87"/>
      <c r="CB5" s="87"/>
      <c r="CC5" s="87"/>
      <c r="CD5" s="93"/>
    </row>
    <row r="6" s="19" customFormat="1" ht="24.95" customHeight="1" spans="1:82">
      <c r="A6" s="27"/>
      <c r="B6" s="23" t="s">
        <v>35</v>
      </c>
      <c r="C6" s="22" t="s">
        <v>36</v>
      </c>
      <c r="D6" s="28" t="s">
        <v>37</v>
      </c>
      <c r="E6" s="29"/>
      <c r="F6" s="28" t="s">
        <v>38</v>
      </c>
      <c r="G6" s="30"/>
      <c r="H6" s="30"/>
      <c r="I6" s="29"/>
      <c r="J6" s="41"/>
      <c r="K6" s="42" t="s">
        <v>39</v>
      </c>
      <c r="L6" s="43"/>
      <c r="M6" s="42" t="s">
        <v>40</v>
      </c>
      <c r="N6" s="43"/>
      <c r="O6" s="42" t="s">
        <v>39</v>
      </c>
      <c r="P6" s="43"/>
      <c r="Q6" s="42" t="s">
        <v>40</v>
      </c>
      <c r="R6" s="43"/>
      <c r="S6" s="53" t="s">
        <v>39</v>
      </c>
      <c r="T6" s="53"/>
      <c r="U6" s="53" t="s">
        <v>40</v>
      </c>
      <c r="V6" s="53"/>
      <c r="W6" s="53" t="s">
        <v>39</v>
      </c>
      <c r="X6" s="53"/>
      <c r="Y6" s="53" t="s">
        <v>41</v>
      </c>
      <c r="Z6" s="53"/>
      <c r="AA6" s="37"/>
      <c r="AB6" s="53" t="s">
        <v>39</v>
      </c>
      <c r="AC6" s="53"/>
      <c r="AD6" s="66" t="s">
        <v>40</v>
      </c>
      <c r="AE6" s="43"/>
      <c r="AF6" s="42" t="s">
        <v>39</v>
      </c>
      <c r="AG6" s="43"/>
      <c r="AH6" s="69" t="s">
        <v>40</v>
      </c>
      <c r="AI6" s="70"/>
      <c r="AJ6" s="41"/>
      <c r="AK6" s="42" t="s">
        <v>39</v>
      </c>
      <c r="AL6" s="43"/>
      <c r="AM6" s="42" t="s">
        <v>40</v>
      </c>
      <c r="AN6" s="43"/>
      <c r="AO6" s="42" t="s">
        <v>39</v>
      </c>
      <c r="AP6" s="43"/>
      <c r="AQ6" s="42" t="s">
        <v>40</v>
      </c>
      <c r="AR6" s="43"/>
      <c r="AS6" s="42" t="s">
        <v>39</v>
      </c>
      <c r="AT6" s="43"/>
      <c r="AU6" s="42" t="s">
        <v>40</v>
      </c>
      <c r="AV6" s="43"/>
      <c r="AW6" s="74"/>
      <c r="AX6" s="75" t="s">
        <v>42</v>
      </c>
      <c r="AY6" s="29"/>
      <c r="AZ6" s="28" t="s">
        <v>38</v>
      </c>
      <c r="BA6" s="30"/>
      <c r="BB6" s="30"/>
      <c r="BC6" s="29"/>
      <c r="BD6" s="65"/>
      <c r="BE6" s="63" t="s">
        <v>43</v>
      </c>
      <c r="BF6" s="63"/>
      <c r="BG6" s="64"/>
      <c r="BH6" s="41"/>
      <c r="BI6" s="25" t="s">
        <v>44</v>
      </c>
      <c r="BJ6" s="26"/>
      <c r="BK6" s="26"/>
      <c r="BL6" s="36"/>
      <c r="BM6" s="62" t="s">
        <v>45</v>
      </c>
      <c r="BN6" s="81" t="s">
        <v>46</v>
      </c>
      <c r="BO6" s="25" t="s">
        <v>47</v>
      </c>
      <c r="BP6" s="36"/>
      <c r="BQ6" s="73" t="s">
        <v>45</v>
      </c>
      <c r="BR6" s="81" t="s">
        <v>46</v>
      </c>
      <c r="BS6" s="27"/>
      <c r="BT6" s="74"/>
      <c r="BU6" s="74"/>
      <c r="BV6" s="74"/>
      <c r="BW6" s="74"/>
      <c r="BX6" s="74"/>
      <c r="BY6" s="88"/>
      <c r="BZ6" s="89"/>
      <c r="CA6" s="89"/>
      <c r="CB6" s="89"/>
      <c r="CC6" s="89"/>
      <c r="CD6" s="89"/>
    </row>
    <row r="7" s="19" customFormat="1" ht="16" customHeight="1" spans="1:82">
      <c r="A7" s="27"/>
      <c r="B7" s="27" t="s">
        <v>48</v>
      </c>
      <c r="C7" s="27" t="s">
        <v>49</v>
      </c>
      <c r="D7" s="31" t="s">
        <v>50</v>
      </c>
      <c r="E7" s="31" t="s">
        <v>51</v>
      </c>
      <c r="F7" s="32" t="s">
        <v>50</v>
      </c>
      <c r="G7" s="33" t="s">
        <v>51</v>
      </c>
      <c r="H7" s="30" t="s">
        <v>52</v>
      </c>
      <c r="I7" s="29"/>
      <c r="J7" s="41"/>
      <c r="K7" s="33" t="s">
        <v>50</v>
      </c>
      <c r="L7" s="33" t="s">
        <v>51</v>
      </c>
      <c r="M7" s="33" t="s">
        <v>50</v>
      </c>
      <c r="N7" s="33" t="s">
        <v>51</v>
      </c>
      <c r="O7" s="33" t="s">
        <v>50</v>
      </c>
      <c r="P7" s="33" t="s">
        <v>51</v>
      </c>
      <c r="Q7" s="33" t="s">
        <v>50</v>
      </c>
      <c r="R7" s="33" t="s">
        <v>51</v>
      </c>
      <c r="S7" s="54" t="s">
        <v>50</v>
      </c>
      <c r="T7" s="54" t="s">
        <v>51</v>
      </c>
      <c r="U7" s="54" t="s">
        <v>50</v>
      </c>
      <c r="V7" s="54" t="s">
        <v>51</v>
      </c>
      <c r="W7" s="55" t="s">
        <v>50</v>
      </c>
      <c r="X7" s="55" t="s">
        <v>51</v>
      </c>
      <c r="Y7" s="55" t="s">
        <v>50</v>
      </c>
      <c r="Z7" s="55" t="s">
        <v>51</v>
      </c>
      <c r="AA7" s="37"/>
      <c r="AB7" s="54" t="s">
        <v>50</v>
      </c>
      <c r="AC7" s="54" t="s">
        <v>51</v>
      </c>
      <c r="AD7" s="67" t="s">
        <v>50</v>
      </c>
      <c r="AE7" s="33" t="s">
        <v>51</v>
      </c>
      <c r="AF7" s="33" t="s">
        <v>50</v>
      </c>
      <c r="AG7" s="33" t="s">
        <v>51</v>
      </c>
      <c r="AH7" s="55" t="s">
        <v>50</v>
      </c>
      <c r="AI7" s="55" t="s">
        <v>51</v>
      </c>
      <c r="AJ7" s="41"/>
      <c r="AK7" s="33" t="s">
        <v>50</v>
      </c>
      <c r="AL7" s="33" t="s">
        <v>51</v>
      </c>
      <c r="AM7" s="33" t="s">
        <v>50</v>
      </c>
      <c r="AN7" s="33" t="s">
        <v>51</v>
      </c>
      <c r="AO7" s="33" t="s">
        <v>50</v>
      </c>
      <c r="AP7" s="33" t="s">
        <v>51</v>
      </c>
      <c r="AQ7" s="33" t="s">
        <v>50</v>
      </c>
      <c r="AR7" s="33" t="s">
        <v>51</v>
      </c>
      <c r="AS7" s="33" t="s">
        <v>50</v>
      </c>
      <c r="AT7" s="33" t="s">
        <v>51</v>
      </c>
      <c r="AU7" s="33" t="s">
        <v>50</v>
      </c>
      <c r="AV7" s="33" t="s">
        <v>51</v>
      </c>
      <c r="AW7" s="74"/>
      <c r="AX7" s="31" t="s">
        <v>50</v>
      </c>
      <c r="AY7" s="31" t="s">
        <v>51</v>
      </c>
      <c r="AZ7" s="32" t="s">
        <v>50</v>
      </c>
      <c r="BA7" s="76" t="s">
        <v>51</v>
      </c>
      <c r="BB7" s="28" t="s">
        <v>53</v>
      </c>
      <c r="BC7" s="29"/>
      <c r="BD7" s="37" t="s">
        <v>39</v>
      </c>
      <c r="BE7" s="37"/>
      <c r="BF7" s="37" t="s">
        <v>40</v>
      </c>
      <c r="BG7" s="53"/>
      <c r="BH7" s="79"/>
      <c r="BI7" s="69" t="s">
        <v>39</v>
      </c>
      <c r="BJ7" s="70"/>
      <c r="BK7" s="69" t="s">
        <v>40</v>
      </c>
      <c r="BL7" s="70"/>
      <c r="BM7" s="62"/>
      <c r="BN7" s="55"/>
      <c r="BO7" s="28" t="s">
        <v>54</v>
      </c>
      <c r="BP7" s="29"/>
      <c r="BQ7" s="74"/>
      <c r="BR7" s="82"/>
      <c r="BS7" s="27"/>
      <c r="BT7" s="74"/>
      <c r="BU7" s="74"/>
      <c r="BV7" s="74"/>
      <c r="BW7" s="74"/>
      <c r="BX7" s="74"/>
      <c r="BY7" s="88"/>
      <c r="BZ7" s="90"/>
      <c r="CA7" s="90"/>
      <c r="CB7" s="90"/>
      <c r="CC7" s="90"/>
      <c r="CD7" s="90"/>
    </row>
    <row r="8" s="19" customFormat="1" ht="24.95" customHeight="1" spans="1:102">
      <c r="A8" s="34" t="s">
        <v>55</v>
      </c>
      <c r="B8" s="34"/>
      <c r="C8" s="34"/>
      <c r="D8" s="34"/>
      <c r="E8" s="34"/>
      <c r="F8" s="34"/>
      <c r="G8" s="35"/>
      <c r="H8" s="36" t="s">
        <v>56</v>
      </c>
      <c r="I8" s="37" t="s">
        <v>57</v>
      </c>
      <c r="J8" s="35" t="s">
        <v>55</v>
      </c>
      <c r="K8" s="35"/>
      <c r="L8" s="35"/>
      <c r="M8" s="35"/>
      <c r="N8" s="35"/>
      <c r="O8" s="44"/>
      <c r="P8" s="44"/>
      <c r="Q8" s="44"/>
      <c r="R8" s="44"/>
      <c r="S8" s="56"/>
      <c r="T8" s="56"/>
      <c r="U8" s="56"/>
      <c r="V8" s="56"/>
      <c r="W8" s="44"/>
      <c r="X8" s="44"/>
      <c r="Y8" s="44"/>
      <c r="Z8" s="44"/>
      <c r="AA8" s="37"/>
      <c r="AB8" s="56"/>
      <c r="AC8" s="56"/>
      <c r="AD8" s="68"/>
      <c r="AE8" s="44"/>
      <c r="AF8" s="44"/>
      <c r="AG8" s="44"/>
      <c r="AH8" s="44"/>
      <c r="AI8" s="44"/>
      <c r="AJ8" s="35" t="s">
        <v>55</v>
      </c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77" t="s">
        <v>55</v>
      </c>
      <c r="AX8" s="34"/>
      <c r="AY8" s="34"/>
      <c r="AZ8" s="34"/>
      <c r="BA8" s="35"/>
      <c r="BB8" s="37" t="s">
        <v>56</v>
      </c>
      <c r="BC8" s="37" t="s">
        <v>57</v>
      </c>
      <c r="BD8" s="54" t="s">
        <v>58</v>
      </c>
      <c r="BE8" s="54" t="s">
        <v>51</v>
      </c>
      <c r="BF8" s="54" t="s">
        <v>58</v>
      </c>
      <c r="BG8" s="54" t="s">
        <v>51</v>
      </c>
      <c r="BH8" s="35" t="s">
        <v>55</v>
      </c>
      <c r="BI8" s="54" t="s">
        <v>58</v>
      </c>
      <c r="BJ8" s="54" t="s">
        <v>51</v>
      </c>
      <c r="BK8" s="54" t="s">
        <v>58</v>
      </c>
      <c r="BL8" s="28" t="s">
        <v>51</v>
      </c>
      <c r="BM8" s="62"/>
      <c r="BN8" s="76"/>
      <c r="BO8" s="35" t="s">
        <v>59</v>
      </c>
      <c r="BP8" s="35" t="s">
        <v>60</v>
      </c>
      <c r="BQ8" s="77"/>
      <c r="BR8" s="83"/>
      <c r="BS8" s="34" t="s">
        <v>55</v>
      </c>
      <c r="BT8" s="77"/>
      <c r="BU8" s="77"/>
      <c r="BV8" s="77"/>
      <c r="BW8" s="77"/>
      <c r="BX8" s="77"/>
      <c r="BY8" s="91"/>
      <c r="BZ8" s="35" t="s">
        <v>61</v>
      </c>
      <c r="CA8" s="35" t="s">
        <v>62</v>
      </c>
      <c r="CB8" s="35" t="s">
        <v>63</v>
      </c>
      <c r="CC8" s="35" t="s">
        <v>64</v>
      </c>
      <c r="CD8" s="35" t="s">
        <v>65</v>
      </c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</row>
    <row r="9" s="19" customFormat="1" ht="19" customHeight="1" spans="1:102">
      <c r="A9" s="37" t="s">
        <v>66</v>
      </c>
      <c r="B9" s="38">
        <f>B10+B11+B12+B13+B14+B15+B16+B17+B18+B19+B20</f>
        <v>426557</v>
      </c>
      <c r="C9" s="38">
        <f t="shared" ref="C9:I9" si="0">C10+C11+C12+C13+C14+C15+C16+C17+C18+C19+C20</f>
        <v>430000</v>
      </c>
      <c r="D9" s="38">
        <f t="shared" si="0"/>
        <v>261763</v>
      </c>
      <c r="E9" s="39">
        <f t="shared" si="0"/>
        <v>33834</v>
      </c>
      <c r="F9" s="38">
        <f t="shared" si="0"/>
        <v>262000</v>
      </c>
      <c r="G9" s="39">
        <f t="shared" si="0"/>
        <v>34450</v>
      </c>
      <c r="H9" s="39">
        <f t="shared" si="0"/>
        <v>616</v>
      </c>
      <c r="I9" s="39">
        <f>H9/E9*100</f>
        <v>1.82065378022108</v>
      </c>
      <c r="J9" s="37" t="s">
        <v>66</v>
      </c>
      <c r="K9" s="45">
        <f t="shared" ref="K9:M9" si="1">K10+K11+K12+K13+K14+K15+K16+K17+K18+K19+K20</f>
        <v>152994</v>
      </c>
      <c r="L9" s="45">
        <f t="shared" si="1"/>
        <v>17868</v>
      </c>
      <c r="M9" s="45">
        <f t="shared" si="1"/>
        <v>154000</v>
      </c>
      <c r="N9" s="45">
        <f t="shared" ref="N9:Z9" si="2">N10+N11+N12+N13+N14+N15+N16+N17+N18+N19+N20</f>
        <v>18350</v>
      </c>
      <c r="O9" s="45">
        <f t="shared" si="2"/>
        <v>142766</v>
      </c>
      <c r="P9" s="45">
        <f t="shared" si="2"/>
        <v>15377</v>
      </c>
      <c r="Q9" s="45">
        <f t="shared" si="2"/>
        <v>144000</v>
      </c>
      <c r="R9" s="45">
        <f t="shared" si="2"/>
        <v>15700</v>
      </c>
      <c r="S9" s="45">
        <f t="shared" si="2"/>
        <v>9215</v>
      </c>
      <c r="T9" s="45">
        <f t="shared" si="2"/>
        <v>2400</v>
      </c>
      <c r="U9" s="45">
        <f t="shared" si="2"/>
        <v>10000</v>
      </c>
      <c r="V9" s="45">
        <f t="shared" si="2"/>
        <v>2650</v>
      </c>
      <c r="W9" s="45">
        <f t="shared" si="2"/>
        <v>1013</v>
      </c>
      <c r="X9" s="45">
        <f t="shared" si="2"/>
        <v>91</v>
      </c>
      <c r="Y9" s="45">
        <f t="shared" si="2"/>
        <v>0</v>
      </c>
      <c r="Z9" s="45">
        <f t="shared" si="2"/>
        <v>0</v>
      </c>
      <c r="AA9" s="37" t="s">
        <v>66</v>
      </c>
      <c r="AB9" s="37">
        <f>AB10+AB11+AB12+AB13+AB14+AB15+AB16+AB17+AB18+AB19+AB20</f>
        <v>39898</v>
      </c>
      <c r="AC9" s="37">
        <f>AC10+AC11+AC12+AC13+AC14+AC15+AC16+AC17+AC18+AC19+AC20</f>
        <v>2754</v>
      </c>
      <c r="AD9" s="37">
        <f>AD10+AD11+AD12+AD13+AD14+AD15+AD16+AD17+AD18+AD19+AD20</f>
        <v>38000</v>
      </c>
      <c r="AE9" s="37">
        <f>AE10+AE11+AE12+AE13+AE14+AE15+AE16+AE17+AE18+AE19+AE20</f>
        <v>2700</v>
      </c>
      <c r="AF9" s="37">
        <f t="shared" ref="AF9:AI9" si="3">AF10+AF11+AF12+AF13+AF14+AF15+AF16+AF17+AF18+AF19+AF20</f>
        <v>4724</v>
      </c>
      <c r="AG9" s="37">
        <f t="shared" si="3"/>
        <v>295</v>
      </c>
      <c r="AH9" s="37">
        <f t="shared" si="3"/>
        <v>5000</v>
      </c>
      <c r="AI9" s="39">
        <f t="shared" si="3"/>
        <v>300</v>
      </c>
      <c r="AJ9" s="37" t="s">
        <v>66</v>
      </c>
      <c r="AK9" s="37">
        <f t="shared" ref="AK9:AV9" si="4">AK10+AK11+AK12+AK13+AK14+AK15+AK16+AK17+AK18+AK19+AK20</f>
        <v>19782</v>
      </c>
      <c r="AL9" s="37">
        <f t="shared" si="4"/>
        <v>1411</v>
      </c>
      <c r="AM9" s="37">
        <f t="shared" si="4"/>
        <v>22000</v>
      </c>
      <c r="AN9" s="37">
        <f t="shared" si="4"/>
        <v>1606</v>
      </c>
      <c r="AO9" s="37">
        <f t="shared" si="4"/>
        <v>15392</v>
      </c>
      <c r="AP9" s="37">
        <f t="shared" si="4"/>
        <v>1048</v>
      </c>
      <c r="AQ9" s="37">
        <f t="shared" si="4"/>
        <v>11000</v>
      </c>
      <c r="AR9" s="37">
        <f t="shared" si="4"/>
        <v>794</v>
      </c>
      <c r="AS9" s="37">
        <f t="shared" si="4"/>
        <v>68871</v>
      </c>
      <c r="AT9" s="39">
        <f t="shared" si="4"/>
        <v>13212</v>
      </c>
      <c r="AU9" s="37">
        <f t="shared" si="4"/>
        <v>70000</v>
      </c>
      <c r="AV9" s="37">
        <f t="shared" si="4"/>
        <v>13400</v>
      </c>
      <c r="AW9" s="37" t="s">
        <v>66</v>
      </c>
      <c r="AX9" s="38">
        <f>AX10+AX11+AX12+AX13+AX14+AX15+AX16+AX17+AX18+AX19+AX20</f>
        <v>28616</v>
      </c>
      <c r="AY9" s="39">
        <f t="shared" ref="AY9:BG9" si="5">AY10+AY11+AY12+AY13+AY14+AY15+AY16+AY17+AY18+AY19+AY20</f>
        <v>1958.8</v>
      </c>
      <c r="AZ9" s="38">
        <f t="shared" si="5"/>
        <v>35000</v>
      </c>
      <c r="BA9" s="39">
        <f t="shared" si="5"/>
        <v>1500</v>
      </c>
      <c r="BB9" s="39">
        <f t="shared" si="5"/>
        <v>-458.8</v>
      </c>
      <c r="BC9" s="38">
        <f>BB9/AY9*100</f>
        <v>-23.4225035736165</v>
      </c>
      <c r="BD9" s="38">
        <f t="shared" si="5"/>
        <v>15750</v>
      </c>
      <c r="BE9" s="39">
        <f t="shared" si="5"/>
        <v>1374.2</v>
      </c>
      <c r="BF9" s="38">
        <f t="shared" si="5"/>
        <v>20000</v>
      </c>
      <c r="BG9" s="38">
        <f t="shared" si="5"/>
        <v>1000</v>
      </c>
      <c r="BH9" s="37" t="s">
        <v>66</v>
      </c>
      <c r="BI9" s="38">
        <f>BI10+BI11+BI12+BI13+BI14+BI15+BI16+BI17+BI18+BI19+BI20</f>
        <v>12866</v>
      </c>
      <c r="BJ9" s="39">
        <f t="shared" ref="BJ9:BR9" si="6">BJ10+BJ11+BJ12+BJ13+BJ14+BJ15+BJ16+BJ17+BJ18+BJ19+BJ20</f>
        <v>584.6</v>
      </c>
      <c r="BK9" s="38">
        <f t="shared" si="6"/>
        <v>15000</v>
      </c>
      <c r="BL9" s="39">
        <f t="shared" si="6"/>
        <v>500</v>
      </c>
      <c r="BM9" s="38">
        <f t="shared" si="6"/>
        <v>113454</v>
      </c>
      <c r="BN9" s="38">
        <f t="shared" si="6"/>
        <v>120000</v>
      </c>
      <c r="BO9" s="38">
        <f t="shared" si="6"/>
        <v>103500</v>
      </c>
      <c r="BP9" s="39">
        <f t="shared" si="6"/>
        <v>13972</v>
      </c>
      <c r="BQ9" s="38">
        <f t="shared" si="6"/>
        <v>22724</v>
      </c>
      <c r="BR9" s="38">
        <f t="shared" si="6"/>
        <v>13000</v>
      </c>
      <c r="BS9" s="37" t="s">
        <v>66</v>
      </c>
      <c r="BT9" s="84">
        <v>100</v>
      </c>
      <c r="BU9" s="77">
        <v>95</v>
      </c>
      <c r="BV9" s="92">
        <f>BV10+BV11+BV12+BV13+BV14+BV15+BV16+BV17+BV18+BV19+BV20</f>
        <v>16.5</v>
      </c>
      <c r="BW9" s="92">
        <f t="shared" ref="BW9:CD9" si="7">BW10+BW11+BW12+BW13+BW14+BW15+BW16+BW17+BW18+BW19+BW20</f>
        <v>15</v>
      </c>
      <c r="BX9" s="92">
        <f t="shared" si="7"/>
        <v>3</v>
      </c>
      <c r="BY9" s="92">
        <f t="shared" si="7"/>
        <v>103</v>
      </c>
      <c r="BZ9" s="92">
        <f t="shared" si="7"/>
        <v>35</v>
      </c>
      <c r="CA9" s="92">
        <f t="shared" si="7"/>
        <v>16.5</v>
      </c>
      <c r="CB9" s="92">
        <f t="shared" si="7"/>
        <v>16.5</v>
      </c>
      <c r="CC9" s="92">
        <f t="shared" si="7"/>
        <v>15</v>
      </c>
      <c r="CD9" s="92">
        <f t="shared" si="7"/>
        <v>20</v>
      </c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</row>
    <row r="10" s="19" customFormat="1" ht="19" customHeight="1" spans="1:102">
      <c r="A10" s="37" t="s">
        <v>67</v>
      </c>
      <c r="B10" s="38">
        <f>D10+AX10+BM10+BQ10</f>
        <v>10125</v>
      </c>
      <c r="C10" s="39">
        <f>F10+AZ10+BN10+BR10</f>
        <v>12800</v>
      </c>
      <c r="D10" s="38">
        <f t="shared" ref="D10:G10" si="8">K10+AB10+AS10</f>
        <v>8698</v>
      </c>
      <c r="E10" s="39">
        <f t="shared" si="8"/>
        <v>1109</v>
      </c>
      <c r="F10" s="39">
        <f t="shared" si="8"/>
        <v>9700</v>
      </c>
      <c r="G10" s="35">
        <f t="shared" si="8"/>
        <v>1160</v>
      </c>
      <c r="H10" s="39">
        <f>G10-E10</f>
        <v>51</v>
      </c>
      <c r="I10" s="39">
        <f>H10/E10*100</f>
        <v>4.59873760144274</v>
      </c>
      <c r="J10" s="37" t="s">
        <v>67</v>
      </c>
      <c r="K10" s="45">
        <f t="shared" ref="K10:N10" si="9">O10+S10+W10</f>
        <v>5535</v>
      </c>
      <c r="L10" s="45">
        <f t="shared" si="9"/>
        <v>572</v>
      </c>
      <c r="M10" s="45">
        <f t="shared" si="9"/>
        <v>6000</v>
      </c>
      <c r="N10" s="45">
        <f t="shared" si="9"/>
        <v>654</v>
      </c>
      <c r="O10" s="45">
        <v>5412</v>
      </c>
      <c r="P10" s="46">
        <v>566</v>
      </c>
      <c r="Q10" s="57">
        <v>6000</v>
      </c>
      <c r="R10" s="57">
        <v>654</v>
      </c>
      <c r="S10" s="45">
        <v>0</v>
      </c>
      <c r="T10" s="45">
        <v>0</v>
      </c>
      <c r="U10" s="57"/>
      <c r="V10" s="45"/>
      <c r="W10" s="45">
        <v>123</v>
      </c>
      <c r="X10" s="45">
        <v>6</v>
      </c>
      <c r="Y10" s="57"/>
      <c r="Z10" s="45"/>
      <c r="AA10" s="37" t="s">
        <v>67</v>
      </c>
      <c r="AB10" s="37">
        <f t="shared" ref="AB10:AE10" si="10">AF10+AK10+AO10</f>
        <v>1373</v>
      </c>
      <c r="AC10" s="39">
        <f t="shared" si="10"/>
        <v>110</v>
      </c>
      <c r="AD10" s="38">
        <f t="shared" si="10"/>
        <v>1700</v>
      </c>
      <c r="AE10" s="39">
        <f t="shared" si="10"/>
        <v>123</v>
      </c>
      <c r="AF10" s="37">
        <v>0</v>
      </c>
      <c r="AG10" s="39">
        <v>0</v>
      </c>
      <c r="AH10" s="38"/>
      <c r="AI10" s="39">
        <v>0</v>
      </c>
      <c r="AJ10" s="37" t="s">
        <v>67</v>
      </c>
      <c r="AK10" s="37">
        <v>349</v>
      </c>
      <c r="AL10" s="39">
        <v>25</v>
      </c>
      <c r="AM10" s="38">
        <v>1000</v>
      </c>
      <c r="AN10" s="39">
        <v>73</v>
      </c>
      <c r="AO10" s="37">
        <v>1024</v>
      </c>
      <c r="AP10" s="39">
        <v>85</v>
      </c>
      <c r="AQ10" s="38">
        <v>700</v>
      </c>
      <c r="AR10" s="39">
        <v>50</v>
      </c>
      <c r="AS10" s="37">
        <v>1790</v>
      </c>
      <c r="AT10" s="37">
        <v>427</v>
      </c>
      <c r="AU10" s="38">
        <v>2000</v>
      </c>
      <c r="AV10" s="37">
        <v>383</v>
      </c>
      <c r="AW10" s="37" t="s">
        <v>67</v>
      </c>
      <c r="AX10" s="38">
        <f t="shared" ref="AX10:BA10" si="11">BD10+BI10</f>
        <v>525</v>
      </c>
      <c r="AY10" s="39">
        <f t="shared" si="11"/>
        <v>24.7</v>
      </c>
      <c r="AZ10" s="39">
        <f t="shared" si="11"/>
        <v>1100</v>
      </c>
      <c r="BA10" s="39">
        <f t="shared" si="11"/>
        <v>46.7</v>
      </c>
      <c r="BB10" s="39">
        <f>BA10-AY10</f>
        <v>22</v>
      </c>
      <c r="BC10" s="39">
        <f>BB10/AY10*100</f>
        <v>89.0688259109312</v>
      </c>
      <c r="BD10" s="38">
        <v>210</v>
      </c>
      <c r="BE10" s="39">
        <v>12.8</v>
      </c>
      <c r="BF10" s="38">
        <v>600</v>
      </c>
      <c r="BG10" s="39">
        <v>30</v>
      </c>
      <c r="BH10" s="37" t="s">
        <v>67</v>
      </c>
      <c r="BI10" s="38">
        <v>315</v>
      </c>
      <c r="BJ10" s="39">
        <v>11.9</v>
      </c>
      <c r="BK10" s="39">
        <v>500</v>
      </c>
      <c r="BL10" s="39">
        <v>16.7</v>
      </c>
      <c r="BM10" s="38">
        <v>330</v>
      </c>
      <c r="BN10" s="39">
        <v>1000</v>
      </c>
      <c r="BO10" s="38">
        <v>500</v>
      </c>
      <c r="BP10" s="39">
        <v>67</v>
      </c>
      <c r="BQ10" s="38">
        <v>572</v>
      </c>
      <c r="BR10" s="38">
        <v>1000</v>
      </c>
      <c r="BS10" s="37" t="s">
        <v>67</v>
      </c>
      <c r="BT10" s="84">
        <v>100</v>
      </c>
      <c r="BU10" s="77">
        <v>95</v>
      </c>
      <c r="BV10" s="92">
        <v>1</v>
      </c>
      <c r="BW10" s="92">
        <v>0.1</v>
      </c>
      <c r="BX10" s="39">
        <v>0.18</v>
      </c>
      <c r="BY10" s="39">
        <v>4.8</v>
      </c>
      <c r="BZ10" s="92">
        <v>1.8</v>
      </c>
      <c r="CA10" s="92">
        <v>0.7</v>
      </c>
      <c r="CB10" s="92">
        <v>0.8</v>
      </c>
      <c r="CC10" s="92">
        <v>0.5</v>
      </c>
      <c r="CD10" s="39">
        <v>1</v>
      </c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</row>
    <row r="11" s="19" customFormat="1" ht="19" customHeight="1" spans="1:102">
      <c r="A11" s="37" t="s">
        <v>68</v>
      </c>
      <c r="B11" s="38">
        <f t="shared" ref="B11:B20" si="12">D11+AX11+BM11+BQ11</f>
        <v>110376</v>
      </c>
      <c r="C11" s="39">
        <f t="shared" ref="C11:C20" si="13">F11+AZ11+BN11+BR11</f>
        <v>109400</v>
      </c>
      <c r="D11" s="38">
        <f t="shared" ref="D11:D20" si="14">K11+AB11+AS11</f>
        <v>77788</v>
      </c>
      <c r="E11" s="39">
        <f t="shared" ref="E11:E20" si="15">L11+AC11+AT11</f>
        <v>11604</v>
      </c>
      <c r="F11" s="39">
        <f t="shared" ref="F11:F20" si="16">M11+AD11+AU11</f>
        <v>82400</v>
      </c>
      <c r="G11" s="35">
        <f t="shared" ref="G11:G20" si="17">N11+AE11+AV11</f>
        <v>12859</v>
      </c>
      <c r="H11" s="39">
        <f t="shared" ref="H11:H20" si="18">G11-E11</f>
        <v>1255</v>
      </c>
      <c r="I11" s="39">
        <f t="shared" ref="I11:I20" si="19">H11/E11*100</f>
        <v>10.815236125474</v>
      </c>
      <c r="J11" s="37" t="s">
        <v>68</v>
      </c>
      <c r="K11" s="45">
        <f t="shared" ref="K11:K20" si="20">O11+S11+W11</f>
        <v>30350</v>
      </c>
      <c r="L11" s="45">
        <f t="shared" ref="L11:L20" si="21">P11+T11+X11</f>
        <v>3198</v>
      </c>
      <c r="M11" s="45">
        <f t="shared" ref="M11:M20" si="22">Q11+U11+Y11</f>
        <v>30100</v>
      </c>
      <c r="N11" s="45">
        <f t="shared" ref="N11:N20" si="23">R11+V11+Z11</f>
        <v>3297</v>
      </c>
      <c r="O11" s="45">
        <v>30249</v>
      </c>
      <c r="P11" s="46">
        <v>3183</v>
      </c>
      <c r="Q11" s="57">
        <v>30000</v>
      </c>
      <c r="R11" s="57">
        <v>3271</v>
      </c>
      <c r="S11" s="45">
        <v>96</v>
      </c>
      <c r="T11" s="45">
        <v>14</v>
      </c>
      <c r="U11" s="57">
        <v>100</v>
      </c>
      <c r="V11" s="45">
        <v>26</v>
      </c>
      <c r="W11" s="45">
        <v>5</v>
      </c>
      <c r="X11" s="45">
        <v>1</v>
      </c>
      <c r="Y11" s="57"/>
      <c r="Z11" s="45"/>
      <c r="AA11" s="37" t="s">
        <v>68</v>
      </c>
      <c r="AB11" s="37">
        <f t="shared" ref="AB11:AB20" si="24">AF11+AK11+AO11</f>
        <v>484</v>
      </c>
      <c r="AC11" s="39">
        <f t="shared" ref="AC11:AC20" si="25">AG11+AL11+AP11</f>
        <v>35</v>
      </c>
      <c r="AD11" s="38">
        <f t="shared" ref="AD11:AD20" si="26">AH11+AM11+AQ11</f>
        <v>3800</v>
      </c>
      <c r="AE11" s="39">
        <f t="shared" ref="AE11:AE20" si="27">AI11+AN11+AR11</f>
        <v>277</v>
      </c>
      <c r="AF11" s="37">
        <v>10</v>
      </c>
      <c r="AG11" s="39">
        <v>1</v>
      </c>
      <c r="AH11" s="38"/>
      <c r="AI11" s="39">
        <v>0</v>
      </c>
      <c r="AJ11" s="37" t="s">
        <v>68</v>
      </c>
      <c r="AK11" s="37">
        <v>148</v>
      </c>
      <c r="AL11" s="39">
        <v>16</v>
      </c>
      <c r="AM11" s="38">
        <v>3000</v>
      </c>
      <c r="AN11" s="39">
        <v>219</v>
      </c>
      <c r="AO11" s="37">
        <v>326</v>
      </c>
      <c r="AP11" s="39">
        <v>18</v>
      </c>
      <c r="AQ11" s="38">
        <v>800</v>
      </c>
      <c r="AR11" s="39">
        <v>58</v>
      </c>
      <c r="AS11" s="37">
        <v>46954</v>
      </c>
      <c r="AT11" s="37">
        <v>8371</v>
      </c>
      <c r="AU11" s="38">
        <v>48500</v>
      </c>
      <c r="AV11" s="37">
        <v>9285</v>
      </c>
      <c r="AW11" s="37" t="s">
        <v>68</v>
      </c>
      <c r="AX11" s="38">
        <f t="shared" ref="AX11:AX20" si="28">BD11+BI11</f>
        <v>88</v>
      </c>
      <c r="AY11" s="39">
        <f t="shared" ref="AY11:AY20" si="29">BE11+BJ11</f>
        <v>6.6</v>
      </c>
      <c r="AZ11" s="39">
        <f t="shared" ref="AZ11:AZ20" si="30">BF11+BK11</f>
        <v>400</v>
      </c>
      <c r="BA11" s="39">
        <f t="shared" ref="BA11:BA20" si="31">BG11+BL11</f>
        <v>18.3</v>
      </c>
      <c r="BB11" s="39">
        <f t="shared" ref="BB11:BB20" si="32">BA11-AY11</f>
        <v>11.7</v>
      </c>
      <c r="BC11" s="39">
        <f t="shared" ref="BC11:BC20" si="33">BB11/AY11*100</f>
        <v>177.272727272727</v>
      </c>
      <c r="BD11" s="38">
        <v>68</v>
      </c>
      <c r="BE11" s="39">
        <v>5.9</v>
      </c>
      <c r="BF11" s="38">
        <v>300</v>
      </c>
      <c r="BG11" s="39">
        <v>15</v>
      </c>
      <c r="BH11" s="37" t="s">
        <v>68</v>
      </c>
      <c r="BI11" s="38">
        <v>20</v>
      </c>
      <c r="BJ11" s="39">
        <v>0.7</v>
      </c>
      <c r="BK11" s="39">
        <v>100</v>
      </c>
      <c r="BL11" s="39">
        <v>3.3</v>
      </c>
      <c r="BM11" s="38">
        <v>22500</v>
      </c>
      <c r="BN11" s="39">
        <v>26500</v>
      </c>
      <c r="BO11" s="38">
        <v>23000</v>
      </c>
      <c r="BP11" s="39">
        <v>3105</v>
      </c>
      <c r="BQ11" s="38">
        <v>10000</v>
      </c>
      <c r="BR11" s="38">
        <v>100</v>
      </c>
      <c r="BS11" s="37" t="s">
        <v>68</v>
      </c>
      <c r="BT11" s="84">
        <v>100</v>
      </c>
      <c r="BU11" s="77">
        <v>95</v>
      </c>
      <c r="BV11" s="92">
        <v>4.5</v>
      </c>
      <c r="BW11" s="92">
        <v>6.8</v>
      </c>
      <c r="BX11" s="39">
        <v>0.05</v>
      </c>
      <c r="BY11" s="39">
        <v>33.8</v>
      </c>
      <c r="BZ11" s="92">
        <v>12.9</v>
      </c>
      <c r="CA11" s="92">
        <v>5.8</v>
      </c>
      <c r="CB11" s="92">
        <v>5.9</v>
      </c>
      <c r="CC11" s="92">
        <v>3.2</v>
      </c>
      <c r="CD11" s="39">
        <v>6</v>
      </c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</row>
    <row r="12" s="19" customFormat="1" ht="19" customHeight="1" spans="1:102">
      <c r="A12" s="37" t="s">
        <v>69</v>
      </c>
      <c r="B12" s="38">
        <f t="shared" si="12"/>
        <v>56326</v>
      </c>
      <c r="C12" s="39">
        <f t="shared" si="13"/>
        <v>55600</v>
      </c>
      <c r="D12" s="38">
        <f t="shared" si="14"/>
        <v>20578</v>
      </c>
      <c r="E12" s="39">
        <f t="shared" si="15"/>
        <v>2896</v>
      </c>
      <c r="F12" s="39">
        <f t="shared" si="16"/>
        <v>20400</v>
      </c>
      <c r="G12" s="35">
        <f t="shared" si="17"/>
        <v>2881.6</v>
      </c>
      <c r="H12" s="39">
        <f t="shared" si="18"/>
        <v>-14.4000000000001</v>
      </c>
      <c r="I12" s="39">
        <f t="shared" si="19"/>
        <v>-0.497237569060777</v>
      </c>
      <c r="J12" s="37" t="s">
        <v>69</v>
      </c>
      <c r="K12" s="45">
        <f t="shared" si="20"/>
        <v>8349</v>
      </c>
      <c r="L12" s="45">
        <f t="shared" si="21"/>
        <v>805</v>
      </c>
      <c r="M12" s="45">
        <f t="shared" si="22"/>
        <v>8200</v>
      </c>
      <c r="N12" s="45">
        <f t="shared" si="23"/>
        <v>925</v>
      </c>
      <c r="O12" s="45">
        <v>8132</v>
      </c>
      <c r="P12" s="46">
        <v>758</v>
      </c>
      <c r="Q12" s="57">
        <v>8000</v>
      </c>
      <c r="R12" s="57">
        <v>872</v>
      </c>
      <c r="S12" s="45">
        <v>217</v>
      </c>
      <c r="T12" s="45">
        <v>47</v>
      </c>
      <c r="U12" s="57">
        <v>200</v>
      </c>
      <c r="V12" s="45">
        <v>53</v>
      </c>
      <c r="W12" s="45">
        <v>0</v>
      </c>
      <c r="X12" s="45">
        <v>0</v>
      </c>
      <c r="Y12" s="57"/>
      <c r="Z12" s="45"/>
      <c r="AA12" s="37" t="s">
        <v>69</v>
      </c>
      <c r="AB12" s="37">
        <f t="shared" si="24"/>
        <v>3208</v>
      </c>
      <c r="AC12" s="39">
        <f t="shared" si="25"/>
        <v>214</v>
      </c>
      <c r="AD12" s="38">
        <f t="shared" si="26"/>
        <v>3200</v>
      </c>
      <c r="AE12" s="39">
        <f t="shared" si="27"/>
        <v>233.6</v>
      </c>
      <c r="AF12" s="37">
        <v>0</v>
      </c>
      <c r="AG12" s="39">
        <v>0</v>
      </c>
      <c r="AH12" s="38"/>
      <c r="AI12" s="39">
        <v>0</v>
      </c>
      <c r="AJ12" s="37" t="s">
        <v>69</v>
      </c>
      <c r="AK12" s="37">
        <v>2084</v>
      </c>
      <c r="AL12" s="39">
        <v>129</v>
      </c>
      <c r="AM12" s="38">
        <v>2200</v>
      </c>
      <c r="AN12" s="39">
        <v>160.6</v>
      </c>
      <c r="AO12" s="37">
        <v>1124</v>
      </c>
      <c r="AP12" s="39">
        <v>85</v>
      </c>
      <c r="AQ12" s="38">
        <v>1000</v>
      </c>
      <c r="AR12" s="39">
        <v>73</v>
      </c>
      <c r="AS12" s="37">
        <v>9021</v>
      </c>
      <c r="AT12" s="37">
        <v>1877</v>
      </c>
      <c r="AU12" s="38">
        <v>9000</v>
      </c>
      <c r="AV12" s="37">
        <v>1723</v>
      </c>
      <c r="AW12" s="37" t="s">
        <v>69</v>
      </c>
      <c r="AX12" s="38">
        <f t="shared" si="28"/>
        <v>2044</v>
      </c>
      <c r="AY12" s="39">
        <f t="shared" si="29"/>
        <v>147.6</v>
      </c>
      <c r="AZ12" s="39">
        <f t="shared" si="30"/>
        <v>2200</v>
      </c>
      <c r="BA12" s="39">
        <f t="shared" si="31"/>
        <v>93.3</v>
      </c>
      <c r="BB12" s="39">
        <f t="shared" si="32"/>
        <v>-54.3</v>
      </c>
      <c r="BC12" s="39">
        <f t="shared" si="33"/>
        <v>-36.7886178861789</v>
      </c>
      <c r="BD12" s="38">
        <v>1029</v>
      </c>
      <c r="BE12" s="39">
        <v>92.1</v>
      </c>
      <c r="BF12" s="38">
        <v>1200</v>
      </c>
      <c r="BG12" s="39">
        <v>60</v>
      </c>
      <c r="BH12" s="37" t="s">
        <v>69</v>
      </c>
      <c r="BI12" s="38">
        <v>1015</v>
      </c>
      <c r="BJ12" s="39">
        <v>55.5</v>
      </c>
      <c r="BK12" s="39">
        <v>1000</v>
      </c>
      <c r="BL12" s="39">
        <v>33.3</v>
      </c>
      <c r="BM12" s="38">
        <v>31672</v>
      </c>
      <c r="BN12" s="39">
        <v>31000</v>
      </c>
      <c r="BO12" s="38">
        <v>27000</v>
      </c>
      <c r="BP12" s="39">
        <v>3645</v>
      </c>
      <c r="BQ12" s="38">
        <v>2032</v>
      </c>
      <c r="BR12" s="38">
        <v>2000</v>
      </c>
      <c r="BS12" s="37" t="s">
        <v>69</v>
      </c>
      <c r="BT12" s="84">
        <v>100</v>
      </c>
      <c r="BU12" s="77">
        <v>95</v>
      </c>
      <c r="BV12" s="92">
        <v>2</v>
      </c>
      <c r="BW12" s="92">
        <v>2.6</v>
      </c>
      <c r="BX12" s="39">
        <v>0.27</v>
      </c>
      <c r="BY12" s="39">
        <v>11.5</v>
      </c>
      <c r="BZ12" s="92">
        <v>2.6</v>
      </c>
      <c r="CA12" s="92">
        <v>2.7</v>
      </c>
      <c r="CB12" s="92">
        <v>2.1</v>
      </c>
      <c r="CC12" s="92">
        <v>2.2</v>
      </c>
      <c r="CD12" s="39">
        <v>1.9</v>
      </c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</row>
    <row r="13" s="19" customFormat="1" ht="19" customHeight="1" spans="1:102">
      <c r="A13" s="37" t="s">
        <v>70</v>
      </c>
      <c r="B13" s="38">
        <f t="shared" si="12"/>
        <v>37141</v>
      </c>
      <c r="C13" s="39">
        <f t="shared" si="13"/>
        <v>35500</v>
      </c>
      <c r="D13" s="38">
        <f t="shared" si="14"/>
        <v>21625</v>
      </c>
      <c r="E13" s="39">
        <f t="shared" si="15"/>
        <v>2310</v>
      </c>
      <c r="F13" s="39">
        <f t="shared" si="16"/>
        <v>19800</v>
      </c>
      <c r="G13" s="35">
        <f t="shared" si="17"/>
        <v>2297</v>
      </c>
      <c r="H13" s="39">
        <f t="shared" si="18"/>
        <v>-13</v>
      </c>
      <c r="I13" s="39">
        <f t="shared" si="19"/>
        <v>-0.562770562770563</v>
      </c>
      <c r="J13" s="37" t="s">
        <v>70</v>
      </c>
      <c r="K13" s="45">
        <f t="shared" si="20"/>
        <v>12146</v>
      </c>
      <c r="L13" s="45">
        <f t="shared" si="21"/>
        <v>1488</v>
      </c>
      <c r="M13" s="45">
        <f t="shared" si="22"/>
        <v>12000</v>
      </c>
      <c r="N13" s="45">
        <f t="shared" si="23"/>
        <v>1464</v>
      </c>
      <c r="O13" s="47">
        <v>11000</v>
      </c>
      <c r="P13" s="48">
        <v>1232</v>
      </c>
      <c r="Q13" s="57">
        <v>11000</v>
      </c>
      <c r="R13" s="57">
        <v>1199</v>
      </c>
      <c r="S13" s="57">
        <v>1000</v>
      </c>
      <c r="T13" s="46">
        <v>256</v>
      </c>
      <c r="U13" s="57">
        <v>1000</v>
      </c>
      <c r="V13" s="45">
        <v>265</v>
      </c>
      <c r="W13" s="57">
        <v>146</v>
      </c>
      <c r="X13" s="46">
        <v>0</v>
      </c>
      <c r="Y13" s="57"/>
      <c r="Z13" s="45"/>
      <c r="AA13" s="37" t="s">
        <v>70</v>
      </c>
      <c r="AB13" s="37">
        <f t="shared" si="24"/>
        <v>7456</v>
      </c>
      <c r="AC13" s="39">
        <f t="shared" si="25"/>
        <v>344</v>
      </c>
      <c r="AD13" s="38">
        <f t="shared" si="26"/>
        <v>5500</v>
      </c>
      <c r="AE13" s="39">
        <f t="shared" si="27"/>
        <v>393</v>
      </c>
      <c r="AF13" s="38">
        <v>500</v>
      </c>
      <c r="AG13" s="39">
        <v>25</v>
      </c>
      <c r="AH13" s="38">
        <v>500</v>
      </c>
      <c r="AI13" s="39">
        <v>30</v>
      </c>
      <c r="AJ13" s="37" t="s">
        <v>70</v>
      </c>
      <c r="AK13" s="38">
        <v>2100</v>
      </c>
      <c r="AL13" s="39">
        <v>104</v>
      </c>
      <c r="AM13" s="38">
        <v>3000</v>
      </c>
      <c r="AN13" s="39">
        <v>219</v>
      </c>
      <c r="AO13" s="38">
        <v>4856</v>
      </c>
      <c r="AP13" s="39">
        <v>215</v>
      </c>
      <c r="AQ13" s="38">
        <v>2000</v>
      </c>
      <c r="AR13" s="39">
        <v>144</v>
      </c>
      <c r="AS13" s="38">
        <v>2023</v>
      </c>
      <c r="AT13" s="39">
        <v>478</v>
      </c>
      <c r="AU13" s="38">
        <v>2300</v>
      </c>
      <c r="AV13" s="37">
        <v>440</v>
      </c>
      <c r="AW13" s="37" t="s">
        <v>70</v>
      </c>
      <c r="AX13" s="38">
        <f t="shared" si="28"/>
        <v>4216</v>
      </c>
      <c r="AY13" s="39">
        <f t="shared" si="29"/>
        <v>235.3</v>
      </c>
      <c r="AZ13" s="39">
        <f t="shared" si="30"/>
        <v>4500</v>
      </c>
      <c r="BA13" s="39">
        <f t="shared" si="31"/>
        <v>175</v>
      </c>
      <c r="BB13" s="39">
        <f t="shared" si="32"/>
        <v>-60.3</v>
      </c>
      <c r="BC13" s="39">
        <f t="shared" si="33"/>
        <v>-25.6268593285168</v>
      </c>
      <c r="BD13" s="38">
        <v>1216</v>
      </c>
      <c r="BE13" s="39">
        <v>103.7</v>
      </c>
      <c r="BF13" s="38">
        <v>1500</v>
      </c>
      <c r="BG13" s="39">
        <v>75</v>
      </c>
      <c r="BH13" s="37" t="s">
        <v>70</v>
      </c>
      <c r="BI13" s="38">
        <v>3000</v>
      </c>
      <c r="BJ13" s="39">
        <v>131.6</v>
      </c>
      <c r="BK13" s="39">
        <v>3000</v>
      </c>
      <c r="BL13" s="39">
        <v>100</v>
      </c>
      <c r="BM13" s="38">
        <v>6100</v>
      </c>
      <c r="BN13" s="39">
        <v>7000</v>
      </c>
      <c r="BO13" s="38">
        <v>6000</v>
      </c>
      <c r="BP13" s="39">
        <v>810</v>
      </c>
      <c r="BQ13" s="38">
        <v>5200</v>
      </c>
      <c r="BR13" s="38">
        <v>4200</v>
      </c>
      <c r="BS13" s="37" t="s">
        <v>70</v>
      </c>
      <c r="BT13" s="84">
        <v>100</v>
      </c>
      <c r="BU13" s="77">
        <v>95</v>
      </c>
      <c r="BV13" s="39">
        <v>2.1</v>
      </c>
      <c r="BW13" s="39">
        <v>0.7</v>
      </c>
      <c r="BX13" s="39">
        <v>0.55</v>
      </c>
      <c r="BY13" s="39">
        <v>12.6</v>
      </c>
      <c r="BZ13" s="39">
        <v>3.8</v>
      </c>
      <c r="CA13" s="39">
        <v>2.8</v>
      </c>
      <c r="CB13" s="39">
        <v>2</v>
      </c>
      <c r="CC13" s="39">
        <v>1.5</v>
      </c>
      <c r="CD13" s="39">
        <v>2.5</v>
      </c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</row>
    <row r="14" s="19" customFormat="1" ht="19" customHeight="1" spans="1:102">
      <c r="A14" s="37" t="s">
        <v>71</v>
      </c>
      <c r="B14" s="38">
        <f t="shared" si="12"/>
        <v>16793</v>
      </c>
      <c r="C14" s="39">
        <f t="shared" si="13"/>
        <v>15200</v>
      </c>
      <c r="D14" s="38">
        <f t="shared" si="14"/>
        <v>12580</v>
      </c>
      <c r="E14" s="39">
        <f t="shared" si="15"/>
        <v>1341</v>
      </c>
      <c r="F14" s="39">
        <f t="shared" si="16"/>
        <v>10200</v>
      </c>
      <c r="G14" s="35">
        <f t="shared" si="17"/>
        <v>1084.5</v>
      </c>
      <c r="H14" s="39">
        <f t="shared" si="18"/>
        <v>-256.5</v>
      </c>
      <c r="I14" s="39">
        <f t="shared" si="19"/>
        <v>-19.1275167785235</v>
      </c>
      <c r="J14" s="37" t="s">
        <v>71</v>
      </c>
      <c r="K14" s="45">
        <f t="shared" si="20"/>
        <v>6360</v>
      </c>
      <c r="L14" s="45">
        <f t="shared" si="21"/>
        <v>791</v>
      </c>
      <c r="M14" s="45">
        <f t="shared" si="22"/>
        <v>7300</v>
      </c>
      <c r="N14" s="45">
        <f t="shared" si="23"/>
        <v>842</v>
      </c>
      <c r="O14" s="49">
        <v>6214</v>
      </c>
      <c r="P14" s="50">
        <v>725</v>
      </c>
      <c r="Q14" s="58">
        <v>7000</v>
      </c>
      <c r="R14" s="57">
        <v>763</v>
      </c>
      <c r="S14" s="57">
        <v>146</v>
      </c>
      <c r="T14" s="46">
        <v>66</v>
      </c>
      <c r="U14" s="57">
        <v>300</v>
      </c>
      <c r="V14" s="45">
        <v>79</v>
      </c>
      <c r="W14" s="57">
        <v>0</v>
      </c>
      <c r="X14" s="46">
        <v>0</v>
      </c>
      <c r="Y14" s="57"/>
      <c r="Z14" s="45"/>
      <c r="AA14" s="37" t="s">
        <v>71</v>
      </c>
      <c r="AB14" s="37">
        <f t="shared" si="24"/>
        <v>6100</v>
      </c>
      <c r="AC14" s="39">
        <f t="shared" si="25"/>
        <v>520</v>
      </c>
      <c r="AD14" s="38">
        <f t="shared" si="26"/>
        <v>2600</v>
      </c>
      <c r="AE14" s="39">
        <f t="shared" si="27"/>
        <v>185.5</v>
      </c>
      <c r="AF14" s="38"/>
      <c r="AG14" s="39">
        <v>0</v>
      </c>
      <c r="AH14" s="38">
        <v>300</v>
      </c>
      <c r="AI14" s="39">
        <v>18</v>
      </c>
      <c r="AJ14" s="37" t="s">
        <v>71</v>
      </c>
      <c r="AK14" s="38">
        <v>5198</v>
      </c>
      <c r="AL14" s="39">
        <v>419</v>
      </c>
      <c r="AM14" s="38">
        <v>1500</v>
      </c>
      <c r="AN14" s="39">
        <v>109.5</v>
      </c>
      <c r="AO14" s="38">
        <v>902</v>
      </c>
      <c r="AP14" s="39">
        <v>101</v>
      </c>
      <c r="AQ14" s="38">
        <v>800</v>
      </c>
      <c r="AR14" s="39">
        <v>58</v>
      </c>
      <c r="AS14" s="38">
        <v>120</v>
      </c>
      <c r="AT14" s="39">
        <v>30</v>
      </c>
      <c r="AU14" s="38">
        <v>300</v>
      </c>
      <c r="AV14" s="37">
        <v>57</v>
      </c>
      <c r="AW14" s="37" t="s">
        <v>71</v>
      </c>
      <c r="AX14" s="38">
        <f t="shared" si="28"/>
        <v>71</v>
      </c>
      <c r="AY14" s="39">
        <f t="shared" si="29"/>
        <v>3.6</v>
      </c>
      <c r="AZ14" s="39">
        <f t="shared" si="30"/>
        <v>700</v>
      </c>
      <c r="BA14" s="39">
        <f t="shared" si="31"/>
        <v>28.3</v>
      </c>
      <c r="BB14" s="39">
        <f t="shared" si="32"/>
        <v>24.7</v>
      </c>
      <c r="BC14" s="39">
        <f t="shared" si="33"/>
        <v>686.111111111111</v>
      </c>
      <c r="BD14" s="38"/>
      <c r="BE14" s="39">
        <v>0</v>
      </c>
      <c r="BF14" s="38">
        <v>300</v>
      </c>
      <c r="BG14" s="39">
        <v>15</v>
      </c>
      <c r="BH14" s="37" t="s">
        <v>71</v>
      </c>
      <c r="BI14" s="38">
        <v>71</v>
      </c>
      <c r="BJ14" s="39">
        <v>3.6</v>
      </c>
      <c r="BK14" s="39">
        <v>400</v>
      </c>
      <c r="BL14" s="39">
        <v>13.3</v>
      </c>
      <c r="BM14" s="38">
        <v>4142</v>
      </c>
      <c r="BN14" s="39">
        <v>4100</v>
      </c>
      <c r="BO14" s="38">
        <v>3400</v>
      </c>
      <c r="BP14" s="39">
        <v>459</v>
      </c>
      <c r="BQ14" s="38"/>
      <c r="BR14" s="85">
        <v>200</v>
      </c>
      <c r="BS14" s="37" t="s">
        <v>71</v>
      </c>
      <c r="BT14" s="84">
        <v>100</v>
      </c>
      <c r="BU14" s="77">
        <v>95</v>
      </c>
      <c r="BV14" s="39">
        <v>1</v>
      </c>
      <c r="BW14" s="39">
        <v>0.5</v>
      </c>
      <c r="BX14" s="39">
        <v>0.2</v>
      </c>
      <c r="BY14" s="39">
        <v>5.8</v>
      </c>
      <c r="BZ14" s="39">
        <v>1.6</v>
      </c>
      <c r="CA14" s="39">
        <v>1.1</v>
      </c>
      <c r="CB14" s="39">
        <v>1</v>
      </c>
      <c r="CC14" s="39">
        <v>1</v>
      </c>
      <c r="CD14" s="39">
        <v>1.1</v>
      </c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</row>
    <row r="15" s="19" customFormat="1" ht="19" customHeight="1" spans="1:102">
      <c r="A15" s="37" t="s">
        <v>72</v>
      </c>
      <c r="B15" s="38">
        <f t="shared" si="12"/>
        <v>20257</v>
      </c>
      <c r="C15" s="39">
        <f t="shared" si="13"/>
        <v>20000</v>
      </c>
      <c r="D15" s="38">
        <f t="shared" si="14"/>
        <v>13346</v>
      </c>
      <c r="E15" s="39">
        <f t="shared" si="15"/>
        <v>1777</v>
      </c>
      <c r="F15" s="39">
        <f t="shared" si="16"/>
        <v>12400</v>
      </c>
      <c r="G15" s="35">
        <f t="shared" si="17"/>
        <v>1708</v>
      </c>
      <c r="H15" s="39">
        <f t="shared" si="18"/>
        <v>-69</v>
      </c>
      <c r="I15" s="39">
        <f t="shared" si="19"/>
        <v>-3.88294879009567</v>
      </c>
      <c r="J15" s="37" t="s">
        <v>72</v>
      </c>
      <c r="K15" s="45">
        <f t="shared" si="20"/>
        <v>9380</v>
      </c>
      <c r="L15" s="45">
        <f t="shared" si="21"/>
        <v>1377</v>
      </c>
      <c r="M15" s="45">
        <f t="shared" si="22"/>
        <v>9300</v>
      </c>
      <c r="N15" s="45">
        <f t="shared" si="23"/>
        <v>1451</v>
      </c>
      <c r="O15" s="47">
        <v>6386</v>
      </c>
      <c r="P15" s="48">
        <v>640</v>
      </c>
      <c r="Q15" s="57">
        <v>6500</v>
      </c>
      <c r="R15" s="57">
        <v>709</v>
      </c>
      <c r="S15" s="57">
        <v>2859</v>
      </c>
      <c r="T15" s="46">
        <v>716</v>
      </c>
      <c r="U15" s="57">
        <v>2800</v>
      </c>
      <c r="V15" s="45">
        <v>742</v>
      </c>
      <c r="W15" s="57">
        <v>135</v>
      </c>
      <c r="X15" s="46">
        <v>21</v>
      </c>
      <c r="Y15" s="57"/>
      <c r="Z15" s="45"/>
      <c r="AA15" s="37" t="s">
        <v>72</v>
      </c>
      <c r="AB15" s="37">
        <f t="shared" si="24"/>
        <v>2794</v>
      </c>
      <c r="AC15" s="39">
        <f t="shared" si="25"/>
        <v>184</v>
      </c>
      <c r="AD15" s="38">
        <f t="shared" si="26"/>
        <v>2700</v>
      </c>
      <c r="AE15" s="39">
        <f t="shared" si="27"/>
        <v>181</v>
      </c>
      <c r="AF15" s="38">
        <v>1141</v>
      </c>
      <c r="AG15" s="39">
        <v>68</v>
      </c>
      <c r="AH15" s="38">
        <v>1200</v>
      </c>
      <c r="AI15" s="39">
        <v>72</v>
      </c>
      <c r="AJ15" s="37" t="s">
        <v>72</v>
      </c>
      <c r="AK15" s="38">
        <v>999</v>
      </c>
      <c r="AL15" s="39">
        <v>49</v>
      </c>
      <c r="AM15" s="38">
        <v>1000</v>
      </c>
      <c r="AN15" s="39">
        <v>73</v>
      </c>
      <c r="AO15" s="38">
        <v>654</v>
      </c>
      <c r="AP15" s="39">
        <v>67</v>
      </c>
      <c r="AQ15" s="38">
        <v>500</v>
      </c>
      <c r="AR15" s="39">
        <v>36</v>
      </c>
      <c r="AS15" s="38">
        <v>1172</v>
      </c>
      <c r="AT15" s="39">
        <v>216</v>
      </c>
      <c r="AU15" s="38">
        <v>400</v>
      </c>
      <c r="AV15" s="37">
        <v>76</v>
      </c>
      <c r="AW15" s="37" t="s">
        <v>72</v>
      </c>
      <c r="AX15" s="38">
        <f t="shared" si="28"/>
        <v>3881</v>
      </c>
      <c r="AY15" s="39">
        <f t="shared" si="29"/>
        <v>311.1</v>
      </c>
      <c r="AZ15" s="39">
        <f t="shared" si="30"/>
        <v>4700</v>
      </c>
      <c r="BA15" s="39">
        <f t="shared" si="31"/>
        <v>215</v>
      </c>
      <c r="BB15" s="39">
        <f t="shared" si="32"/>
        <v>-96.1</v>
      </c>
      <c r="BC15" s="39">
        <f t="shared" si="33"/>
        <v>-30.8903889424622</v>
      </c>
      <c r="BD15" s="38">
        <v>2931</v>
      </c>
      <c r="BE15" s="39">
        <v>266.6</v>
      </c>
      <c r="BF15" s="38">
        <v>3500</v>
      </c>
      <c r="BG15" s="39">
        <v>175</v>
      </c>
      <c r="BH15" s="37" t="s">
        <v>72</v>
      </c>
      <c r="BI15" s="38">
        <v>950</v>
      </c>
      <c r="BJ15" s="39">
        <v>44.5</v>
      </c>
      <c r="BK15" s="39">
        <v>1200</v>
      </c>
      <c r="BL15" s="39">
        <v>40</v>
      </c>
      <c r="BM15" s="38">
        <v>2450</v>
      </c>
      <c r="BN15" s="39">
        <v>2400</v>
      </c>
      <c r="BO15" s="38">
        <v>2000</v>
      </c>
      <c r="BP15" s="39">
        <v>270</v>
      </c>
      <c r="BQ15" s="38">
        <v>580</v>
      </c>
      <c r="BR15" s="38">
        <v>500</v>
      </c>
      <c r="BS15" s="37" t="s">
        <v>72</v>
      </c>
      <c r="BT15" s="84">
        <v>100</v>
      </c>
      <c r="BU15" s="77">
        <v>95</v>
      </c>
      <c r="BV15" s="39">
        <v>0.7</v>
      </c>
      <c r="BW15" s="39">
        <v>0.4</v>
      </c>
      <c r="BX15" s="39">
        <v>0.3</v>
      </c>
      <c r="BY15" s="39">
        <v>1.9</v>
      </c>
      <c r="BZ15" s="39">
        <v>0.5</v>
      </c>
      <c r="CA15" s="39">
        <v>0.3</v>
      </c>
      <c r="CB15" s="39">
        <v>0.1</v>
      </c>
      <c r="CC15" s="39">
        <v>0.7</v>
      </c>
      <c r="CD15" s="39">
        <v>0.3</v>
      </c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</row>
    <row r="16" s="19" customFormat="1" ht="19" customHeight="1" spans="1:102">
      <c r="A16" s="37" t="s">
        <v>73</v>
      </c>
      <c r="B16" s="38">
        <f t="shared" si="12"/>
        <v>32246</v>
      </c>
      <c r="C16" s="39">
        <f t="shared" si="13"/>
        <v>33300</v>
      </c>
      <c r="D16" s="38">
        <f t="shared" si="14"/>
        <v>13266</v>
      </c>
      <c r="E16" s="39">
        <f t="shared" si="15"/>
        <v>1448</v>
      </c>
      <c r="F16" s="39">
        <f t="shared" si="16"/>
        <v>13300</v>
      </c>
      <c r="G16" s="35">
        <f t="shared" si="17"/>
        <v>1444.1</v>
      </c>
      <c r="H16" s="39">
        <f t="shared" si="18"/>
        <v>-3.90000000000009</v>
      </c>
      <c r="I16" s="39">
        <f t="shared" si="19"/>
        <v>-0.269337016574592</v>
      </c>
      <c r="J16" s="37" t="s">
        <v>73</v>
      </c>
      <c r="K16" s="45">
        <f t="shared" si="20"/>
        <v>9526</v>
      </c>
      <c r="L16" s="45">
        <f t="shared" si="21"/>
        <v>1105</v>
      </c>
      <c r="M16" s="45">
        <f t="shared" si="22"/>
        <v>9500</v>
      </c>
      <c r="N16" s="45">
        <f t="shared" si="23"/>
        <v>1113</v>
      </c>
      <c r="O16" s="47">
        <v>9526</v>
      </c>
      <c r="P16" s="48">
        <v>1105</v>
      </c>
      <c r="Q16" s="57">
        <v>9000</v>
      </c>
      <c r="R16" s="57">
        <v>981</v>
      </c>
      <c r="S16" s="57">
        <v>0</v>
      </c>
      <c r="T16" s="46">
        <v>0</v>
      </c>
      <c r="U16" s="57">
        <v>500</v>
      </c>
      <c r="V16" s="45">
        <v>132</v>
      </c>
      <c r="W16" s="57">
        <v>0</v>
      </c>
      <c r="X16" s="46">
        <v>0</v>
      </c>
      <c r="Y16" s="57"/>
      <c r="Z16" s="45"/>
      <c r="AA16" s="37" t="s">
        <v>73</v>
      </c>
      <c r="AB16" s="37">
        <f t="shared" si="24"/>
        <v>3320</v>
      </c>
      <c r="AC16" s="39">
        <f t="shared" si="25"/>
        <v>253</v>
      </c>
      <c r="AD16" s="38">
        <f t="shared" si="26"/>
        <v>3300</v>
      </c>
      <c r="AE16" s="39">
        <f t="shared" si="27"/>
        <v>235.1</v>
      </c>
      <c r="AF16" s="38">
        <v>404</v>
      </c>
      <c r="AG16" s="39">
        <v>24</v>
      </c>
      <c r="AH16" s="38">
        <v>400</v>
      </c>
      <c r="AI16" s="39">
        <v>24</v>
      </c>
      <c r="AJ16" s="37" t="s">
        <v>73</v>
      </c>
      <c r="AK16" s="38">
        <v>1619</v>
      </c>
      <c r="AL16" s="39">
        <v>123</v>
      </c>
      <c r="AM16" s="38">
        <v>1700</v>
      </c>
      <c r="AN16" s="39">
        <v>124.1</v>
      </c>
      <c r="AO16" s="38">
        <v>1297</v>
      </c>
      <c r="AP16" s="39">
        <v>106</v>
      </c>
      <c r="AQ16" s="38">
        <v>1200</v>
      </c>
      <c r="AR16" s="39">
        <v>87</v>
      </c>
      <c r="AS16" s="38">
        <v>420</v>
      </c>
      <c r="AT16" s="39">
        <v>90</v>
      </c>
      <c r="AU16" s="38">
        <v>500</v>
      </c>
      <c r="AV16" s="37">
        <v>96</v>
      </c>
      <c r="AW16" s="37" t="s">
        <v>73</v>
      </c>
      <c r="AX16" s="38">
        <f t="shared" si="28"/>
        <v>1980</v>
      </c>
      <c r="AY16" s="39">
        <f t="shared" si="29"/>
        <v>125.2</v>
      </c>
      <c r="AZ16" s="39">
        <f t="shared" si="30"/>
        <v>2500</v>
      </c>
      <c r="BA16" s="39">
        <f t="shared" si="31"/>
        <v>108.3</v>
      </c>
      <c r="BB16" s="39">
        <f t="shared" si="32"/>
        <v>-16.9</v>
      </c>
      <c r="BC16" s="39">
        <f t="shared" si="33"/>
        <v>-13.4984025559105</v>
      </c>
      <c r="BD16" s="38">
        <v>988</v>
      </c>
      <c r="BE16" s="39">
        <v>83.5</v>
      </c>
      <c r="BF16" s="38">
        <v>1500</v>
      </c>
      <c r="BG16" s="39">
        <v>75</v>
      </c>
      <c r="BH16" s="37" t="s">
        <v>73</v>
      </c>
      <c r="BI16" s="38">
        <v>992</v>
      </c>
      <c r="BJ16" s="39">
        <v>41.7</v>
      </c>
      <c r="BK16" s="39">
        <v>1000</v>
      </c>
      <c r="BL16" s="39">
        <v>33.3</v>
      </c>
      <c r="BM16" s="38">
        <v>16200</v>
      </c>
      <c r="BN16" s="39">
        <v>16000</v>
      </c>
      <c r="BO16" s="38">
        <v>14000</v>
      </c>
      <c r="BP16" s="39">
        <v>1890</v>
      </c>
      <c r="BQ16" s="38">
        <v>800</v>
      </c>
      <c r="BR16" s="38">
        <v>1500</v>
      </c>
      <c r="BS16" s="37" t="s">
        <v>73</v>
      </c>
      <c r="BT16" s="84">
        <v>100</v>
      </c>
      <c r="BU16" s="77">
        <v>95</v>
      </c>
      <c r="BV16" s="39">
        <v>1.2</v>
      </c>
      <c r="BW16" s="39">
        <v>0.9</v>
      </c>
      <c r="BX16" s="39">
        <v>0.3</v>
      </c>
      <c r="BY16" s="39">
        <v>4.4</v>
      </c>
      <c r="BZ16" s="39">
        <v>1.6</v>
      </c>
      <c r="CA16" s="39">
        <v>0.5</v>
      </c>
      <c r="CB16" s="39">
        <v>0.5</v>
      </c>
      <c r="CC16" s="39">
        <v>1</v>
      </c>
      <c r="CD16" s="39">
        <v>0.8</v>
      </c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</row>
    <row r="17" s="19" customFormat="1" ht="19" customHeight="1" spans="1:102">
      <c r="A17" s="37" t="s">
        <v>74</v>
      </c>
      <c r="B17" s="38">
        <f t="shared" si="12"/>
        <v>16400</v>
      </c>
      <c r="C17" s="39">
        <f t="shared" si="13"/>
        <v>16800</v>
      </c>
      <c r="D17" s="38">
        <f t="shared" si="14"/>
        <v>11720</v>
      </c>
      <c r="E17" s="39">
        <f t="shared" si="15"/>
        <v>1584</v>
      </c>
      <c r="F17" s="39">
        <f t="shared" si="16"/>
        <v>11500</v>
      </c>
      <c r="G17" s="35">
        <f t="shared" si="17"/>
        <v>1620.7</v>
      </c>
      <c r="H17" s="39">
        <f t="shared" si="18"/>
        <v>36.7</v>
      </c>
      <c r="I17" s="39">
        <f t="shared" si="19"/>
        <v>2.31691919191919</v>
      </c>
      <c r="J17" s="37" t="s">
        <v>74</v>
      </c>
      <c r="K17" s="45">
        <f t="shared" si="20"/>
        <v>8950</v>
      </c>
      <c r="L17" s="45">
        <f t="shared" si="21"/>
        <v>1275</v>
      </c>
      <c r="M17" s="45">
        <f t="shared" si="22"/>
        <v>8700</v>
      </c>
      <c r="N17" s="45">
        <f t="shared" si="23"/>
        <v>1370</v>
      </c>
      <c r="O17" s="47">
        <v>6450</v>
      </c>
      <c r="P17" s="48">
        <v>712</v>
      </c>
      <c r="Q17" s="57">
        <v>6000</v>
      </c>
      <c r="R17" s="57">
        <v>654</v>
      </c>
      <c r="S17" s="57">
        <v>2500</v>
      </c>
      <c r="T17" s="46">
        <v>563</v>
      </c>
      <c r="U17" s="57">
        <v>2700</v>
      </c>
      <c r="V17" s="45">
        <v>716</v>
      </c>
      <c r="W17" s="57">
        <v>0</v>
      </c>
      <c r="X17" s="46">
        <v>0</v>
      </c>
      <c r="Y17" s="57"/>
      <c r="Z17" s="45"/>
      <c r="AA17" s="37" t="s">
        <v>74</v>
      </c>
      <c r="AB17" s="37">
        <f t="shared" si="24"/>
        <v>2220</v>
      </c>
      <c r="AC17" s="39">
        <f t="shared" si="25"/>
        <v>175</v>
      </c>
      <c r="AD17" s="38">
        <f t="shared" si="26"/>
        <v>2300</v>
      </c>
      <c r="AE17" s="39">
        <f t="shared" si="27"/>
        <v>154.7</v>
      </c>
      <c r="AF17" s="38">
        <v>1100</v>
      </c>
      <c r="AG17" s="39">
        <v>89</v>
      </c>
      <c r="AH17" s="38">
        <v>1000</v>
      </c>
      <c r="AI17" s="39">
        <v>60</v>
      </c>
      <c r="AJ17" s="37" t="s">
        <v>74</v>
      </c>
      <c r="AK17" s="38">
        <v>810</v>
      </c>
      <c r="AL17" s="39">
        <v>57</v>
      </c>
      <c r="AM17" s="38">
        <v>900</v>
      </c>
      <c r="AN17" s="39">
        <v>65.7</v>
      </c>
      <c r="AO17" s="38">
        <v>310</v>
      </c>
      <c r="AP17" s="39">
        <v>29</v>
      </c>
      <c r="AQ17" s="38">
        <v>400</v>
      </c>
      <c r="AR17" s="39">
        <v>29</v>
      </c>
      <c r="AS17" s="38">
        <v>550</v>
      </c>
      <c r="AT17" s="39">
        <v>134</v>
      </c>
      <c r="AU17" s="38">
        <v>500</v>
      </c>
      <c r="AV17" s="37">
        <v>96</v>
      </c>
      <c r="AW17" s="37" t="s">
        <v>74</v>
      </c>
      <c r="AX17" s="38">
        <f t="shared" si="28"/>
        <v>1630</v>
      </c>
      <c r="AY17" s="39">
        <f t="shared" si="29"/>
        <v>110</v>
      </c>
      <c r="AZ17" s="39">
        <f t="shared" si="30"/>
        <v>2300</v>
      </c>
      <c r="BA17" s="39">
        <f t="shared" si="31"/>
        <v>101.7</v>
      </c>
      <c r="BB17" s="39">
        <f t="shared" si="32"/>
        <v>-8.3</v>
      </c>
      <c r="BC17" s="39">
        <f t="shared" si="33"/>
        <v>-7.54545454545454</v>
      </c>
      <c r="BD17" s="38">
        <v>820</v>
      </c>
      <c r="BE17" s="39">
        <v>69.7</v>
      </c>
      <c r="BF17" s="38">
        <v>1500</v>
      </c>
      <c r="BG17" s="39">
        <v>75</v>
      </c>
      <c r="BH17" s="37" t="s">
        <v>74</v>
      </c>
      <c r="BI17" s="38">
        <v>810</v>
      </c>
      <c r="BJ17" s="39">
        <v>40.3</v>
      </c>
      <c r="BK17" s="39">
        <v>800</v>
      </c>
      <c r="BL17" s="39">
        <v>26.7</v>
      </c>
      <c r="BM17" s="38">
        <v>2550</v>
      </c>
      <c r="BN17" s="39">
        <v>2500</v>
      </c>
      <c r="BO17" s="38">
        <v>2100</v>
      </c>
      <c r="BP17" s="39">
        <v>283.5</v>
      </c>
      <c r="BQ17" s="38">
        <v>500</v>
      </c>
      <c r="BR17" s="38">
        <v>500</v>
      </c>
      <c r="BS17" s="37" t="s">
        <v>74</v>
      </c>
      <c r="BT17" s="84">
        <v>100</v>
      </c>
      <c r="BU17" s="77">
        <v>95</v>
      </c>
      <c r="BV17" s="39">
        <v>0.7</v>
      </c>
      <c r="BW17" s="39">
        <v>0.5</v>
      </c>
      <c r="BX17" s="39">
        <v>0.2</v>
      </c>
      <c r="BY17" s="39">
        <v>2.9</v>
      </c>
      <c r="BZ17" s="39">
        <v>1.1</v>
      </c>
      <c r="CA17" s="39">
        <v>0.6</v>
      </c>
      <c r="CB17" s="39">
        <v>0.1</v>
      </c>
      <c r="CC17" s="39">
        <v>0.5</v>
      </c>
      <c r="CD17" s="39">
        <v>0.6</v>
      </c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</row>
    <row r="18" s="19" customFormat="1" ht="19" customHeight="1" spans="1:102">
      <c r="A18" s="37" t="s">
        <v>75</v>
      </c>
      <c r="B18" s="38">
        <f t="shared" si="12"/>
        <v>61088</v>
      </c>
      <c r="C18" s="39">
        <f t="shared" si="13"/>
        <v>60600</v>
      </c>
      <c r="D18" s="38">
        <f t="shared" si="14"/>
        <v>41727</v>
      </c>
      <c r="E18" s="39">
        <f t="shared" si="15"/>
        <v>4142</v>
      </c>
      <c r="F18" s="39">
        <f t="shared" si="16"/>
        <v>38500</v>
      </c>
      <c r="G18" s="35">
        <f t="shared" si="17"/>
        <v>4149.7</v>
      </c>
      <c r="H18" s="39">
        <f t="shared" si="18"/>
        <v>7.69999999999982</v>
      </c>
      <c r="I18" s="39">
        <f t="shared" si="19"/>
        <v>0.18590053114437</v>
      </c>
      <c r="J18" s="37" t="s">
        <v>75</v>
      </c>
      <c r="K18" s="45">
        <f t="shared" si="20"/>
        <v>35436</v>
      </c>
      <c r="L18" s="45">
        <f t="shared" si="21"/>
        <v>3681</v>
      </c>
      <c r="M18" s="45">
        <f t="shared" si="22"/>
        <v>31900</v>
      </c>
      <c r="N18" s="45">
        <f t="shared" si="23"/>
        <v>3619</v>
      </c>
      <c r="O18" s="51">
        <v>34009</v>
      </c>
      <c r="P18" s="52">
        <v>3425</v>
      </c>
      <c r="Q18" s="59">
        <v>31000</v>
      </c>
      <c r="R18" s="57">
        <v>3380</v>
      </c>
      <c r="S18" s="57">
        <v>852</v>
      </c>
      <c r="T18" s="46">
        <v>206</v>
      </c>
      <c r="U18" s="57">
        <v>900</v>
      </c>
      <c r="V18" s="45">
        <v>239</v>
      </c>
      <c r="W18" s="57">
        <v>575</v>
      </c>
      <c r="X18" s="46">
        <v>50</v>
      </c>
      <c r="Y18" s="57"/>
      <c r="Z18" s="45"/>
      <c r="AA18" s="37" t="s">
        <v>75</v>
      </c>
      <c r="AB18" s="37">
        <f t="shared" si="24"/>
        <v>5924</v>
      </c>
      <c r="AC18" s="39">
        <f t="shared" si="25"/>
        <v>389</v>
      </c>
      <c r="AD18" s="38">
        <f t="shared" si="26"/>
        <v>6100</v>
      </c>
      <c r="AE18" s="39">
        <f t="shared" si="27"/>
        <v>434.7</v>
      </c>
      <c r="AF18" s="38">
        <v>599</v>
      </c>
      <c r="AG18" s="39">
        <v>29</v>
      </c>
      <c r="AH18" s="38">
        <v>700</v>
      </c>
      <c r="AI18" s="39">
        <v>42</v>
      </c>
      <c r="AJ18" s="37" t="s">
        <v>75</v>
      </c>
      <c r="AK18" s="38">
        <v>3022</v>
      </c>
      <c r="AL18" s="39">
        <v>219</v>
      </c>
      <c r="AM18" s="38">
        <v>3900</v>
      </c>
      <c r="AN18" s="39">
        <v>284.7</v>
      </c>
      <c r="AO18" s="38">
        <v>2303</v>
      </c>
      <c r="AP18" s="39">
        <v>141</v>
      </c>
      <c r="AQ18" s="38">
        <v>1500</v>
      </c>
      <c r="AR18" s="39">
        <v>108</v>
      </c>
      <c r="AS18" s="38">
        <v>367</v>
      </c>
      <c r="AT18" s="39">
        <v>72</v>
      </c>
      <c r="AU18" s="38">
        <v>500</v>
      </c>
      <c r="AV18" s="37">
        <v>96</v>
      </c>
      <c r="AW18" s="37" t="s">
        <v>75</v>
      </c>
      <c r="AX18" s="38">
        <f t="shared" si="28"/>
        <v>10135</v>
      </c>
      <c r="AY18" s="39">
        <f t="shared" si="29"/>
        <v>769.7</v>
      </c>
      <c r="AZ18" s="39">
        <f t="shared" si="30"/>
        <v>11100</v>
      </c>
      <c r="BA18" s="39">
        <f t="shared" si="31"/>
        <v>505</v>
      </c>
      <c r="BB18" s="39">
        <f t="shared" si="32"/>
        <v>-264.7</v>
      </c>
      <c r="BC18" s="39">
        <f t="shared" si="33"/>
        <v>-34.3900220865272</v>
      </c>
      <c r="BD18" s="38">
        <v>7643</v>
      </c>
      <c r="BE18" s="39">
        <v>670.4</v>
      </c>
      <c r="BF18" s="38">
        <v>8100</v>
      </c>
      <c r="BG18" s="39">
        <v>405</v>
      </c>
      <c r="BH18" s="37" t="s">
        <v>75</v>
      </c>
      <c r="BI18" s="38">
        <v>2492</v>
      </c>
      <c r="BJ18" s="39">
        <v>99.3</v>
      </c>
      <c r="BK18" s="39">
        <v>3000</v>
      </c>
      <c r="BL18" s="39">
        <v>100</v>
      </c>
      <c r="BM18" s="38">
        <v>8000</v>
      </c>
      <c r="BN18" s="39">
        <v>10000</v>
      </c>
      <c r="BO18" s="38">
        <v>8700</v>
      </c>
      <c r="BP18" s="39">
        <v>1174.5</v>
      </c>
      <c r="BQ18" s="38">
        <v>1226</v>
      </c>
      <c r="BR18" s="38">
        <v>1000</v>
      </c>
      <c r="BS18" s="37" t="s">
        <v>75</v>
      </c>
      <c r="BT18" s="84">
        <v>100</v>
      </c>
      <c r="BU18" s="77">
        <v>95</v>
      </c>
      <c r="BV18" s="39">
        <v>2</v>
      </c>
      <c r="BW18" s="39">
        <v>0.8</v>
      </c>
      <c r="BX18" s="39">
        <v>0.4</v>
      </c>
      <c r="BY18" s="39">
        <v>9.9</v>
      </c>
      <c r="BZ18" s="39">
        <v>3.2</v>
      </c>
      <c r="CA18" s="39">
        <v>0.9</v>
      </c>
      <c r="CB18" s="39">
        <v>2.2</v>
      </c>
      <c r="CC18" s="39">
        <v>1.6</v>
      </c>
      <c r="CD18" s="39">
        <v>2</v>
      </c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</row>
    <row r="19" s="19" customFormat="1" ht="19" customHeight="1" spans="1:102">
      <c r="A19" s="37" t="s">
        <v>76</v>
      </c>
      <c r="B19" s="38">
        <f t="shared" si="12"/>
        <v>21902</v>
      </c>
      <c r="C19" s="39">
        <f t="shared" si="13"/>
        <v>22500</v>
      </c>
      <c r="D19" s="38">
        <f t="shared" si="14"/>
        <v>12573</v>
      </c>
      <c r="E19" s="39">
        <f t="shared" si="15"/>
        <v>1799</v>
      </c>
      <c r="F19" s="39">
        <f t="shared" si="16"/>
        <v>12000</v>
      </c>
      <c r="G19" s="35">
        <f t="shared" si="17"/>
        <v>1457.6</v>
      </c>
      <c r="H19" s="39">
        <f t="shared" si="18"/>
        <v>-341.4</v>
      </c>
      <c r="I19" s="39">
        <f t="shared" si="19"/>
        <v>-18.9772095608672</v>
      </c>
      <c r="J19" s="37" t="s">
        <v>76</v>
      </c>
      <c r="K19" s="45">
        <f t="shared" si="20"/>
        <v>5842</v>
      </c>
      <c r="L19" s="45">
        <f t="shared" si="21"/>
        <v>791</v>
      </c>
      <c r="M19" s="45">
        <f t="shared" si="22"/>
        <v>6500</v>
      </c>
      <c r="N19" s="45">
        <f t="shared" si="23"/>
        <v>709</v>
      </c>
      <c r="O19" s="47">
        <v>5813</v>
      </c>
      <c r="P19" s="48">
        <v>778</v>
      </c>
      <c r="Q19" s="57">
        <v>6500</v>
      </c>
      <c r="R19" s="57">
        <v>709</v>
      </c>
      <c r="S19" s="57">
        <v>0</v>
      </c>
      <c r="T19" s="46">
        <v>0</v>
      </c>
      <c r="U19" s="57"/>
      <c r="V19" s="45"/>
      <c r="W19" s="57">
        <v>29</v>
      </c>
      <c r="X19" s="46">
        <v>13</v>
      </c>
      <c r="Y19" s="57"/>
      <c r="Z19" s="45"/>
      <c r="AA19" s="37" t="s">
        <v>76</v>
      </c>
      <c r="AB19" s="37">
        <f t="shared" si="24"/>
        <v>3278</v>
      </c>
      <c r="AC19" s="39">
        <f t="shared" si="25"/>
        <v>208</v>
      </c>
      <c r="AD19" s="38">
        <f t="shared" si="26"/>
        <v>2500</v>
      </c>
      <c r="AE19" s="39">
        <f t="shared" si="27"/>
        <v>174.6</v>
      </c>
      <c r="AF19" s="38">
        <v>670</v>
      </c>
      <c r="AG19" s="39">
        <v>41</v>
      </c>
      <c r="AH19" s="38">
        <v>600</v>
      </c>
      <c r="AI19" s="39">
        <v>36</v>
      </c>
      <c r="AJ19" s="37" t="s">
        <v>76</v>
      </c>
      <c r="AK19" s="38">
        <v>1426</v>
      </c>
      <c r="AL19" s="39">
        <v>105</v>
      </c>
      <c r="AM19" s="38">
        <v>1200</v>
      </c>
      <c r="AN19" s="39">
        <v>87.6</v>
      </c>
      <c r="AO19" s="38">
        <v>1182</v>
      </c>
      <c r="AP19" s="39">
        <v>62</v>
      </c>
      <c r="AQ19" s="38">
        <v>700</v>
      </c>
      <c r="AR19" s="39">
        <v>51</v>
      </c>
      <c r="AS19" s="38">
        <v>3453</v>
      </c>
      <c r="AT19" s="39">
        <v>800</v>
      </c>
      <c r="AU19" s="38">
        <v>3000</v>
      </c>
      <c r="AV19" s="37">
        <v>574</v>
      </c>
      <c r="AW19" s="37" t="s">
        <v>76</v>
      </c>
      <c r="AX19" s="38">
        <f t="shared" si="28"/>
        <v>2526</v>
      </c>
      <c r="AY19" s="39">
        <f t="shared" si="29"/>
        <v>119.6</v>
      </c>
      <c r="AZ19" s="39">
        <f t="shared" si="30"/>
        <v>3500</v>
      </c>
      <c r="BA19" s="39">
        <f t="shared" si="31"/>
        <v>125</v>
      </c>
      <c r="BB19" s="39">
        <f t="shared" si="32"/>
        <v>5.40000000000001</v>
      </c>
      <c r="BC19" s="39">
        <f t="shared" si="33"/>
        <v>4.51505016722408</v>
      </c>
      <c r="BD19" s="38">
        <v>175</v>
      </c>
      <c r="BE19" s="39">
        <v>8.2</v>
      </c>
      <c r="BF19" s="38">
        <v>500</v>
      </c>
      <c r="BG19" s="39">
        <v>25</v>
      </c>
      <c r="BH19" s="37" t="s">
        <v>76</v>
      </c>
      <c r="BI19" s="38">
        <v>2351</v>
      </c>
      <c r="BJ19" s="39">
        <v>111.4</v>
      </c>
      <c r="BK19" s="39">
        <v>3000</v>
      </c>
      <c r="BL19" s="39">
        <v>100</v>
      </c>
      <c r="BM19" s="38">
        <v>6000</v>
      </c>
      <c r="BN19" s="39">
        <v>6000</v>
      </c>
      <c r="BO19" s="38">
        <v>5300</v>
      </c>
      <c r="BP19" s="39">
        <v>715.5</v>
      </c>
      <c r="BQ19" s="38">
        <v>803</v>
      </c>
      <c r="BR19" s="38">
        <v>1000</v>
      </c>
      <c r="BS19" s="37" t="s">
        <v>76</v>
      </c>
      <c r="BT19" s="84">
        <v>100</v>
      </c>
      <c r="BU19" s="77">
        <v>95</v>
      </c>
      <c r="BV19" s="39">
        <v>0.7</v>
      </c>
      <c r="BW19" s="39">
        <v>0.7</v>
      </c>
      <c r="BX19" s="39">
        <v>0.15</v>
      </c>
      <c r="BY19" s="39">
        <v>5.9</v>
      </c>
      <c r="BZ19" s="39">
        <v>2.9</v>
      </c>
      <c r="CA19" s="39">
        <v>0.4</v>
      </c>
      <c r="CB19" s="39">
        <v>0.3</v>
      </c>
      <c r="CC19" s="39">
        <v>1.3</v>
      </c>
      <c r="CD19" s="39">
        <v>1</v>
      </c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</row>
    <row r="20" s="19" customFormat="1" ht="19" customHeight="1" spans="1:102">
      <c r="A20" s="37" t="s">
        <v>77</v>
      </c>
      <c r="B20" s="38">
        <f t="shared" si="12"/>
        <v>43903</v>
      </c>
      <c r="C20" s="39">
        <f t="shared" si="13"/>
        <v>48300</v>
      </c>
      <c r="D20" s="38">
        <f t="shared" si="14"/>
        <v>27862</v>
      </c>
      <c r="E20" s="39">
        <f t="shared" si="15"/>
        <v>3824</v>
      </c>
      <c r="F20" s="39">
        <f t="shared" si="16"/>
        <v>31800</v>
      </c>
      <c r="G20" s="35">
        <f t="shared" si="17"/>
        <v>3787.8</v>
      </c>
      <c r="H20" s="39">
        <f t="shared" si="18"/>
        <v>-36.1999999999998</v>
      </c>
      <c r="I20" s="39">
        <f t="shared" si="19"/>
        <v>-0.946652719665267</v>
      </c>
      <c r="J20" s="37" t="s">
        <v>77</v>
      </c>
      <c r="K20" s="45">
        <f t="shared" si="20"/>
        <v>21120</v>
      </c>
      <c r="L20" s="45">
        <f t="shared" si="21"/>
        <v>2785</v>
      </c>
      <c r="M20" s="45">
        <f t="shared" si="22"/>
        <v>24500</v>
      </c>
      <c r="N20" s="45">
        <f t="shared" si="23"/>
        <v>2906</v>
      </c>
      <c r="O20" s="47">
        <v>19575</v>
      </c>
      <c r="P20" s="48">
        <v>2253</v>
      </c>
      <c r="Q20" s="57">
        <v>23000</v>
      </c>
      <c r="R20" s="57">
        <v>2508</v>
      </c>
      <c r="S20" s="57">
        <v>1545</v>
      </c>
      <c r="T20" s="46">
        <v>532</v>
      </c>
      <c r="U20" s="57">
        <v>1500</v>
      </c>
      <c r="V20" s="45">
        <v>398</v>
      </c>
      <c r="W20" s="57">
        <v>0</v>
      </c>
      <c r="X20" s="46">
        <v>0</v>
      </c>
      <c r="Y20" s="57"/>
      <c r="Z20" s="45"/>
      <c r="AA20" s="37" t="s">
        <v>77</v>
      </c>
      <c r="AB20" s="37">
        <f t="shared" si="24"/>
        <v>3741</v>
      </c>
      <c r="AC20" s="39">
        <f t="shared" si="25"/>
        <v>322</v>
      </c>
      <c r="AD20" s="38">
        <f t="shared" si="26"/>
        <v>4300</v>
      </c>
      <c r="AE20" s="39">
        <f t="shared" si="27"/>
        <v>307.8</v>
      </c>
      <c r="AF20" s="38">
        <v>300</v>
      </c>
      <c r="AG20" s="39">
        <v>18</v>
      </c>
      <c r="AH20" s="38">
        <v>300</v>
      </c>
      <c r="AI20" s="39">
        <v>18</v>
      </c>
      <c r="AJ20" s="37" t="s">
        <v>77</v>
      </c>
      <c r="AK20" s="38">
        <v>2027</v>
      </c>
      <c r="AL20" s="39">
        <v>165</v>
      </c>
      <c r="AM20" s="38">
        <v>2600</v>
      </c>
      <c r="AN20" s="39">
        <v>189.8</v>
      </c>
      <c r="AO20" s="38">
        <v>1414</v>
      </c>
      <c r="AP20" s="39">
        <v>139</v>
      </c>
      <c r="AQ20" s="38">
        <v>1400</v>
      </c>
      <c r="AR20" s="39">
        <v>100</v>
      </c>
      <c r="AS20" s="38">
        <v>3001</v>
      </c>
      <c r="AT20" s="39">
        <v>717</v>
      </c>
      <c r="AU20" s="38">
        <v>3000</v>
      </c>
      <c r="AV20" s="37">
        <v>574</v>
      </c>
      <c r="AW20" s="37" t="s">
        <v>77</v>
      </c>
      <c r="AX20" s="38">
        <f t="shared" si="28"/>
        <v>1520</v>
      </c>
      <c r="AY20" s="39">
        <f t="shared" si="29"/>
        <v>105.4</v>
      </c>
      <c r="AZ20" s="39">
        <f t="shared" si="30"/>
        <v>2000</v>
      </c>
      <c r="BA20" s="39">
        <f t="shared" si="31"/>
        <v>83.4</v>
      </c>
      <c r="BB20" s="39">
        <f t="shared" si="32"/>
        <v>-22</v>
      </c>
      <c r="BC20" s="39">
        <f t="shared" si="33"/>
        <v>-20.8728652751423</v>
      </c>
      <c r="BD20" s="38">
        <v>670</v>
      </c>
      <c r="BE20" s="39">
        <v>61.3</v>
      </c>
      <c r="BF20" s="38">
        <v>1000</v>
      </c>
      <c r="BG20" s="39">
        <v>50</v>
      </c>
      <c r="BH20" s="37" t="s">
        <v>77</v>
      </c>
      <c r="BI20" s="38">
        <v>850</v>
      </c>
      <c r="BJ20" s="80">
        <v>44.1</v>
      </c>
      <c r="BK20" s="39">
        <v>1000</v>
      </c>
      <c r="BL20" s="39">
        <v>33.4</v>
      </c>
      <c r="BM20" s="38">
        <v>13510</v>
      </c>
      <c r="BN20" s="39">
        <v>13500</v>
      </c>
      <c r="BO20" s="38">
        <v>11500</v>
      </c>
      <c r="BP20" s="39">
        <v>1552.5</v>
      </c>
      <c r="BQ20" s="38">
        <v>1011</v>
      </c>
      <c r="BR20" s="38">
        <v>1000</v>
      </c>
      <c r="BS20" s="37" t="s">
        <v>77</v>
      </c>
      <c r="BT20" s="84">
        <v>100</v>
      </c>
      <c r="BU20" s="77">
        <v>95</v>
      </c>
      <c r="BV20" s="39">
        <v>0.6</v>
      </c>
      <c r="BW20" s="39">
        <v>1</v>
      </c>
      <c r="BX20" s="39">
        <v>0.4</v>
      </c>
      <c r="BY20" s="39">
        <v>9.5</v>
      </c>
      <c r="BZ20" s="39">
        <v>3</v>
      </c>
      <c r="CA20" s="39">
        <v>0.7</v>
      </c>
      <c r="CB20" s="39">
        <v>1.5</v>
      </c>
      <c r="CC20" s="39">
        <v>1.5</v>
      </c>
      <c r="CD20" s="39">
        <v>2.8</v>
      </c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</row>
    <row r="21" spans="36:36">
      <c r="AJ21" s="71"/>
    </row>
    <row r="22" spans="48:48">
      <c r="AV22" s="72"/>
    </row>
    <row r="23" spans="48:48">
      <c r="AV23" s="72"/>
    </row>
    <row r="24" spans="48:48">
      <c r="AV24" s="72"/>
    </row>
    <row r="25" spans="48:48">
      <c r="AV25" s="72"/>
    </row>
    <row r="26" spans="48:48">
      <c r="AV26" s="72"/>
    </row>
    <row r="27" spans="48:48">
      <c r="AV27" s="72"/>
    </row>
    <row r="28" spans="48:48">
      <c r="AV28" s="72"/>
    </row>
    <row r="29" spans="48:48">
      <c r="AV29" s="72"/>
    </row>
    <row r="30" spans="48:48">
      <c r="AV30" s="72"/>
    </row>
    <row r="31" spans="48:48">
      <c r="AV31" s="72"/>
    </row>
    <row r="32" spans="48:48">
      <c r="AV32" s="72"/>
    </row>
    <row r="33" spans="48:48">
      <c r="AV33" s="71"/>
    </row>
    <row r="34" spans="48:48">
      <c r="AV34" s="71"/>
    </row>
  </sheetData>
  <mergeCells count="35">
    <mergeCell ref="A2:I2"/>
    <mergeCell ref="J2:Z2"/>
    <mergeCell ref="AB2:AI2"/>
    <mergeCell ref="AJ2:AV2"/>
    <mergeCell ref="AY2:BG2"/>
    <mergeCell ref="BH2:BR2"/>
    <mergeCell ref="BS2:CD2"/>
    <mergeCell ref="K4:Z4"/>
    <mergeCell ref="K5:N5"/>
    <mergeCell ref="O5:R5"/>
    <mergeCell ref="S5:V5"/>
    <mergeCell ref="W5:Z5"/>
    <mergeCell ref="AB5:AC5"/>
    <mergeCell ref="BM5:BP5"/>
    <mergeCell ref="BQ5:BR5"/>
    <mergeCell ref="BZ5:CD5"/>
    <mergeCell ref="D6:E6"/>
    <mergeCell ref="F6:I6"/>
    <mergeCell ref="AZ6:BC6"/>
    <mergeCell ref="BI6:BL6"/>
    <mergeCell ref="BO6:BP6"/>
    <mergeCell ref="BD7:BE7"/>
    <mergeCell ref="BF7:BG7"/>
    <mergeCell ref="BO7:BP7"/>
    <mergeCell ref="AA5:AA8"/>
    <mergeCell ref="BM6:BM8"/>
    <mergeCell ref="BN6:BN8"/>
    <mergeCell ref="BQ6:BQ8"/>
    <mergeCell ref="BR6:BR8"/>
    <mergeCell ref="BT5:BT8"/>
    <mergeCell ref="BU5:BU8"/>
    <mergeCell ref="BV5:BV8"/>
    <mergeCell ref="BW5:BW8"/>
    <mergeCell ref="BX5:BX8"/>
    <mergeCell ref="BY5:BY8"/>
  </mergeCells>
  <pageMargins left="0.904166666666667" right="0.313888888888889" top="0.786805555555556" bottom="0.313888888888889" header="0.5" footer="0.313888888888889"/>
  <pageSetup paperSize="9" orientation="landscape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G27" sqref="G27"/>
    </sheetView>
  </sheetViews>
  <sheetFormatPr defaultColWidth="9" defaultRowHeight="12"/>
  <cols>
    <col min="1" max="1" width="18.7142857142857" style="1" customWidth="1"/>
    <col min="2" max="2" width="11.5714285714286" style="1" customWidth="1"/>
    <col min="3" max="7" width="18.7142857142857" style="1" customWidth="1"/>
    <col min="8" max="8" width="16.5714285714286" style="1" customWidth="1"/>
    <col min="9" max="16384" width="9" style="1"/>
  </cols>
  <sheetData>
    <row r="1" ht="25.5" spans="3:9">
      <c r="C1" s="2" t="s">
        <v>78</v>
      </c>
      <c r="D1" s="2"/>
      <c r="E1" s="2"/>
      <c r="F1" s="2"/>
      <c r="H1" s="2"/>
      <c r="I1" s="18"/>
    </row>
    <row r="2" ht="22.5" spans="5:15">
      <c r="E2" s="3"/>
      <c r="F2" s="3"/>
      <c r="G2" s="3"/>
      <c r="H2" s="3"/>
      <c r="N2" s="4"/>
      <c r="O2" s="4"/>
    </row>
    <row r="3" ht="24" customHeight="1" spans="1:8">
      <c r="A3" s="4"/>
      <c r="B3" s="4"/>
      <c r="C3" s="4"/>
      <c r="D3" s="4"/>
      <c r="E3" s="4"/>
      <c r="F3" s="4"/>
      <c r="G3" s="4" t="s">
        <v>79</v>
      </c>
      <c r="H3" s="4"/>
    </row>
    <row r="4" ht="30" customHeight="1" spans="1:8">
      <c r="A4" s="5" t="s">
        <v>11</v>
      </c>
      <c r="B4" s="6" t="s">
        <v>80</v>
      </c>
      <c r="C4" s="6" t="s">
        <v>81</v>
      </c>
      <c r="D4" s="7" t="s">
        <v>82</v>
      </c>
      <c r="E4" s="8"/>
      <c r="F4" s="8"/>
      <c r="G4" s="8"/>
      <c r="H4" s="9"/>
    </row>
    <row r="5" ht="30" customHeight="1" spans="1:8">
      <c r="A5" s="10"/>
      <c r="B5" s="11"/>
      <c r="C5" s="12"/>
      <c r="D5" s="13" t="s">
        <v>83</v>
      </c>
      <c r="E5" s="14" t="s">
        <v>84</v>
      </c>
      <c r="F5" s="13" t="s">
        <v>85</v>
      </c>
      <c r="G5" s="13" t="s">
        <v>86</v>
      </c>
      <c r="H5" s="13" t="s">
        <v>87</v>
      </c>
    </row>
    <row r="6" ht="30" customHeight="1" spans="1:8">
      <c r="A6" s="10" t="s">
        <v>55</v>
      </c>
      <c r="B6" s="11"/>
      <c r="C6" s="15"/>
      <c r="D6" s="16"/>
      <c r="E6" s="14"/>
      <c r="F6" s="16"/>
      <c r="G6" s="16"/>
      <c r="H6" s="16"/>
    </row>
    <row r="7" ht="25" customHeight="1" spans="1:8">
      <c r="A7" s="13" t="s">
        <v>66</v>
      </c>
      <c r="B7" s="17">
        <f>B8+B9+B10+B11+B12+B13+B14+B15+B16+B17+B18</f>
        <v>280214</v>
      </c>
      <c r="C7" s="17">
        <f t="shared" ref="C7:H7" si="0">C8+C9+C10+C11+C12+C13+C14+C15+C16+C17+C18</f>
        <v>275000</v>
      </c>
      <c r="D7" s="17">
        <f t="shared" si="0"/>
        <v>10000</v>
      </c>
      <c r="E7" s="17">
        <f t="shared" si="0"/>
        <v>3000</v>
      </c>
      <c r="F7" s="17">
        <f t="shared" si="0"/>
        <v>70000</v>
      </c>
      <c r="G7" s="17">
        <f t="shared" si="0"/>
        <v>80000</v>
      </c>
      <c r="H7" s="17">
        <f t="shared" si="0"/>
        <v>115000</v>
      </c>
    </row>
    <row r="8" ht="25" customHeight="1" spans="1:8">
      <c r="A8" s="13" t="s">
        <v>67</v>
      </c>
      <c r="B8" s="13">
        <v>2120</v>
      </c>
      <c r="C8" s="17">
        <f>D8+F8+G8+H8</f>
        <v>3500</v>
      </c>
      <c r="D8" s="17"/>
      <c r="E8" s="13"/>
      <c r="F8" s="17">
        <v>2000</v>
      </c>
      <c r="G8" s="17">
        <v>1000</v>
      </c>
      <c r="H8" s="17">
        <v>500</v>
      </c>
    </row>
    <row r="9" ht="25" customHeight="1" spans="1:8">
      <c r="A9" s="13" t="s">
        <v>68</v>
      </c>
      <c r="B9" s="13">
        <v>96493</v>
      </c>
      <c r="C9" s="17">
        <f t="shared" ref="C9:C18" si="1">D9+F9+G9+H9</f>
        <v>77600</v>
      </c>
      <c r="D9" s="17">
        <v>100</v>
      </c>
      <c r="E9" s="13"/>
      <c r="F9" s="17">
        <v>48500</v>
      </c>
      <c r="G9" s="17">
        <v>19000</v>
      </c>
      <c r="H9" s="17">
        <v>10000</v>
      </c>
    </row>
    <row r="10" ht="25" customHeight="1" spans="1:8">
      <c r="A10" s="13" t="s">
        <v>69</v>
      </c>
      <c r="B10" s="13">
        <v>48969</v>
      </c>
      <c r="C10" s="17">
        <f t="shared" si="1"/>
        <v>44200</v>
      </c>
      <c r="D10" s="17">
        <v>200</v>
      </c>
      <c r="E10" s="13">
        <v>100</v>
      </c>
      <c r="F10" s="17">
        <v>9000</v>
      </c>
      <c r="G10" s="17">
        <v>23000</v>
      </c>
      <c r="H10" s="17">
        <v>12000</v>
      </c>
    </row>
    <row r="11" ht="25" customHeight="1" spans="1:8">
      <c r="A11" s="13" t="s">
        <v>70</v>
      </c>
      <c r="B11" s="13">
        <v>27711</v>
      </c>
      <c r="C11" s="17">
        <f t="shared" si="1"/>
        <v>41300</v>
      </c>
      <c r="D11" s="17">
        <v>1000</v>
      </c>
      <c r="E11" s="13">
        <v>300</v>
      </c>
      <c r="F11" s="17">
        <v>2300</v>
      </c>
      <c r="G11" s="17">
        <v>1000</v>
      </c>
      <c r="H11" s="17">
        <v>37000</v>
      </c>
    </row>
    <row r="12" s="1" customFormat="1" ht="25" customHeight="1" spans="1:8">
      <c r="A12" s="13" t="s">
        <v>71</v>
      </c>
      <c r="B12" s="13">
        <v>7323</v>
      </c>
      <c r="C12" s="17">
        <f t="shared" si="1"/>
        <v>18600</v>
      </c>
      <c r="D12" s="17">
        <v>300</v>
      </c>
      <c r="E12" s="13">
        <v>100</v>
      </c>
      <c r="F12" s="17">
        <v>300</v>
      </c>
      <c r="G12" s="17">
        <v>2000</v>
      </c>
      <c r="H12" s="17">
        <v>16000</v>
      </c>
    </row>
    <row r="13" ht="25" customHeight="1" spans="1:8">
      <c r="A13" s="13" t="s">
        <v>72</v>
      </c>
      <c r="B13" s="13">
        <v>7637</v>
      </c>
      <c r="C13" s="17">
        <f t="shared" si="1"/>
        <v>5200</v>
      </c>
      <c r="D13" s="17">
        <v>2800</v>
      </c>
      <c r="E13" s="13">
        <v>900</v>
      </c>
      <c r="F13" s="17">
        <v>400</v>
      </c>
      <c r="G13" s="17">
        <v>1000</v>
      </c>
      <c r="H13" s="17">
        <v>1000</v>
      </c>
    </row>
    <row r="14" ht="25" customHeight="1" spans="1:8">
      <c r="A14" s="13" t="s">
        <v>73</v>
      </c>
      <c r="B14" s="13">
        <v>17134</v>
      </c>
      <c r="C14" s="17">
        <f t="shared" si="1"/>
        <v>15000</v>
      </c>
      <c r="D14" s="17">
        <v>500</v>
      </c>
      <c r="E14" s="13">
        <v>100</v>
      </c>
      <c r="F14" s="17">
        <v>500</v>
      </c>
      <c r="G14" s="17">
        <v>12000</v>
      </c>
      <c r="H14" s="17">
        <v>2000</v>
      </c>
    </row>
    <row r="15" ht="25" customHeight="1" spans="1:8">
      <c r="A15" s="13" t="s">
        <v>74</v>
      </c>
      <c r="B15" s="13">
        <v>6930</v>
      </c>
      <c r="C15" s="17">
        <f t="shared" si="1"/>
        <v>5700</v>
      </c>
      <c r="D15" s="17">
        <v>2700</v>
      </c>
      <c r="E15" s="13">
        <v>600</v>
      </c>
      <c r="F15" s="17">
        <v>500</v>
      </c>
      <c r="G15" s="17">
        <v>2000</v>
      </c>
      <c r="H15" s="17">
        <v>500</v>
      </c>
    </row>
    <row r="16" ht="25" customHeight="1" spans="1:8">
      <c r="A16" s="13" t="s">
        <v>75</v>
      </c>
      <c r="B16" s="13">
        <v>21718</v>
      </c>
      <c r="C16" s="17">
        <f t="shared" si="1"/>
        <v>25400</v>
      </c>
      <c r="D16" s="17">
        <v>900</v>
      </c>
      <c r="E16" s="13">
        <v>260</v>
      </c>
      <c r="F16" s="17">
        <v>500</v>
      </c>
      <c r="G16" s="17">
        <v>6000</v>
      </c>
      <c r="H16" s="17">
        <v>18000</v>
      </c>
    </row>
    <row r="17" ht="25" customHeight="1" spans="1:8">
      <c r="A17" s="13" t="s">
        <v>76</v>
      </c>
      <c r="B17" s="13">
        <v>15623</v>
      </c>
      <c r="C17" s="17">
        <f t="shared" si="1"/>
        <v>14000</v>
      </c>
      <c r="D17" s="17"/>
      <c r="E17" s="13"/>
      <c r="F17" s="17">
        <v>3000</v>
      </c>
      <c r="G17" s="17">
        <v>5000</v>
      </c>
      <c r="H17" s="17">
        <v>6000</v>
      </c>
    </row>
    <row r="18" ht="25" customHeight="1" spans="1:8">
      <c r="A18" s="13" t="s">
        <v>77</v>
      </c>
      <c r="B18" s="13">
        <v>28556</v>
      </c>
      <c r="C18" s="17">
        <f t="shared" si="1"/>
        <v>24500</v>
      </c>
      <c r="D18" s="17">
        <v>1500</v>
      </c>
      <c r="E18" s="13">
        <v>640</v>
      </c>
      <c r="F18" s="17">
        <v>3000</v>
      </c>
      <c r="G18" s="17">
        <v>8000</v>
      </c>
      <c r="H18" s="17">
        <v>12000</v>
      </c>
    </row>
  </sheetData>
  <mergeCells count="8">
    <mergeCell ref="D4:H4"/>
    <mergeCell ref="B4:B6"/>
    <mergeCell ref="C4:C6"/>
    <mergeCell ref="D5:D6"/>
    <mergeCell ref="E5:E6"/>
    <mergeCell ref="F5:F6"/>
    <mergeCell ref="G5:G6"/>
    <mergeCell ref="H5:H6"/>
  </mergeCells>
  <pageMargins left="1.0625" right="0.707638888888889" top="0.94375" bottom="0.471527777777778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小春作物</vt:lpstr>
      <vt:lpstr>冬农作物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杨福周</cp:lastModifiedBy>
  <cp:revision>1</cp:revision>
  <dcterms:created xsi:type="dcterms:W3CDTF">2006-08-09T00:10:00Z</dcterms:created>
  <cp:lastPrinted>2020-10-12T08:15:00Z</cp:lastPrinted>
  <dcterms:modified xsi:type="dcterms:W3CDTF">2022-11-03T03:19:42Z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