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884" activeTab="1"/>
  </bookViews>
  <sheets>
    <sheet name="封面" sheetId="1" r:id="rId1"/>
    <sheet name="目录" sheetId="115" r:id="rId2"/>
    <sheet name="1.一般公共预算收入调整表" sheetId="32" r:id="rId3"/>
    <sheet name="2.一般公共预算支出调整表" sheetId="33" r:id="rId4"/>
    <sheet name="3.动支预备费情况表" sheetId="112" r:id="rId5"/>
    <sheet name="4.基金收入调整表" sheetId="63" r:id="rId6"/>
    <sheet name="5.基金支出调整表" sheetId="64" r:id="rId7"/>
    <sheet name="6.国有资本经营预算调整表" sheetId="114" r:id="rId8"/>
    <sheet name="7.社保基金预算调整表" sheetId="111" r:id="rId9"/>
    <sheet name="8.债务余额情况表" sheetId="11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s>
  <definedNames>
    <definedName name="_xlnm._FilterDatabase" localSheetId="2" hidden="1">'1.一般公共预算收入调整表'!$A$4:$H$123</definedName>
    <definedName name="_xlnm._FilterDatabase" localSheetId="3" hidden="1">'2.一般公共预算支出调整表'!$A$4:$H$1303</definedName>
    <definedName name="_xlnm._FilterDatabase" localSheetId="5" hidden="1">'4.基金收入调整表'!$A$4:$AA$57</definedName>
    <definedName name="_xlnm._FilterDatabase" localSheetId="6" hidden="1">'5.基金支出调整表'!$A$4:$T$295</definedName>
    <definedName name="_xlnm._FilterDatabase" localSheetId="8" hidden="1">'7.社保基金预算调整表'!$1:$188</definedName>
    <definedName name="——" localSheetId="7">#REF!</definedName>
    <definedName name="——">#REF!</definedName>
    <definedName name="\d">[1]地方!$Q$4:$Q$5</definedName>
    <definedName name="\q">[2]国家!#REF!</definedName>
    <definedName name="\z">[3]中央!#REF!</definedName>
    <definedName name="_____________PA7">'[4]SW-TEO'!#REF!</definedName>
    <definedName name="_____________PA8">'[4]SW-TEO'!#REF!</definedName>
    <definedName name="_____________PD1">'[4]SW-TEO'!#REF!</definedName>
    <definedName name="_____________PE12">'[4]SW-TEO'!#REF!</definedName>
    <definedName name="_____________PE13">'[4]SW-TEO'!#REF!</definedName>
    <definedName name="_____________PE6">'[4]SW-TEO'!#REF!</definedName>
    <definedName name="_____________PE7">'[4]SW-TEO'!#REF!</definedName>
    <definedName name="_____________PE8">'[4]SW-TEO'!#REF!</definedName>
    <definedName name="_____________PE9">'[4]SW-TEO'!#REF!</definedName>
    <definedName name="_____________PH1">'[4]SW-TEO'!#REF!</definedName>
    <definedName name="_____________PI1">'[4]SW-TEO'!#REF!</definedName>
    <definedName name="_____________PK1">'[4]SW-TEO'!#REF!</definedName>
    <definedName name="_____________PK3">'[4]SW-TEO'!#REF!</definedName>
    <definedName name="____________PA7">'[4]SW-TEO'!#REF!</definedName>
    <definedName name="____________PA8">'[4]SW-TEO'!#REF!</definedName>
    <definedName name="____________PD1">'[4]SW-TEO'!#REF!</definedName>
    <definedName name="____________PE12">'[4]SW-TEO'!#REF!</definedName>
    <definedName name="____________PE13">'[4]SW-TEO'!#REF!</definedName>
    <definedName name="____________PE6">'[4]SW-TEO'!#REF!</definedName>
    <definedName name="____________PE7">'[4]SW-TEO'!#REF!</definedName>
    <definedName name="____________PE8">'[4]SW-TEO'!#REF!</definedName>
    <definedName name="____________PE9">'[4]SW-TEO'!#REF!</definedName>
    <definedName name="____________PH1">'[4]SW-TEO'!#REF!</definedName>
    <definedName name="____________PI1">'[4]SW-TEO'!#REF!</definedName>
    <definedName name="____________PK1">'[4]SW-TEO'!#REF!</definedName>
    <definedName name="____________PK3">'[4]SW-TEO'!#REF!</definedName>
    <definedName name="___________PA7">'[4]SW-TEO'!#REF!</definedName>
    <definedName name="___________PA8">'[4]SW-TEO'!#REF!</definedName>
    <definedName name="___________PD1">'[4]SW-TEO'!#REF!</definedName>
    <definedName name="___________PE12">'[4]SW-TEO'!#REF!</definedName>
    <definedName name="___________PE13" localSheetId="7">#REF!</definedName>
    <definedName name="___________PE13">#REF!</definedName>
    <definedName name="___________PE6">'[4]SW-TEO'!#REF!</definedName>
    <definedName name="___________PE7">'[4]SW-TEO'!#REF!</definedName>
    <definedName name="___________PE8">'[4]SW-TEO'!#REF!</definedName>
    <definedName name="___________PE9">'[4]SW-TEO'!#REF!</definedName>
    <definedName name="___________PH1">'[4]SW-TEO'!#REF!</definedName>
    <definedName name="___________PI1">'[4]SW-TEO'!#REF!</definedName>
    <definedName name="___________PK1">'[4]SW-TEO'!#REF!</definedName>
    <definedName name="___________PK3">'[4]SW-TEO'!#REF!</definedName>
    <definedName name="__________PA7">'[4]SW-TEO'!#REF!</definedName>
    <definedName name="__________PA8">'[4]SW-TEO'!#REF!</definedName>
    <definedName name="__________PD1">'[4]SW-TEO'!#REF!</definedName>
    <definedName name="__________PE12">'[4]SW-TEO'!#REF!</definedName>
    <definedName name="__________PE13">'[4]SW-TEO'!#REF!</definedName>
    <definedName name="__________PE6">'[4]SW-TEO'!#REF!</definedName>
    <definedName name="__________PE7">'[4]SW-TEO'!#REF!</definedName>
    <definedName name="__________PE8">'[4]SW-TEO'!#REF!</definedName>
    <definedName name="__________PE9">'[4]SW-TEO'!#REF!</definedName>
    <definedName name="__________PH1">'[4]SW-TEO'!#REF!</definedName>
    <definedName name="__________PI1">'[4]SW-TEO'!#REF!</definedName>
    <definedName name="__________PK1">'[4]SW-TEO'!#REF!</definedName>
    <definedName name="__________PK3">'[4]SW-TEO'!#REF!</definedName>
    <definedName name="_________PA7">'[4]SW-TEO'!#REF!</definedName>
    <definedName name="_________PA8">'[4]SW-TEO'!#REF!</definedName>
    <definedName name="_________PD1">'[4]SW-TEO'!#REF!</definedName>
    <definedName name="_________PE12">'[4]SW-TEO'!#REF!</definedName>
    <definedName name="_________PE13">'[4]SW-TEO'!#REF!</definedName>
    <definedName name="_________PE6">'[4]SW-TEO'!#REF!</definedName>
    <definedName name="_________PE7">'[4]SW-TEO'!#REF!</definedName>
    <definedName name="_________PE8">'[4]SW-TEO'!#REF!</definedName>
    <definedName name="_________PE9">'[4]SW-TEO'!#REF!</definedName>
    <definedName name="_________PH1">'[4]SW-TEO'!#REF!</definedName>
    <definedName name="_________PI1">'[4]SW-TEO'!#REF!</definedName>
    <definedName name="_________PK1">'[4]SW-TEO'!#REF!</definedName>
    <definedName name="_________PK3">'[4]SW-TEO'!#REF!</definedName>
    <definedName name="_________t4" localSheetId="7">#REF!</definedName>
    <definedName name="_________t4">#REF!</definedName>
    <definedName name="_________t7" localSheetId="7">#REF!</definedName>
    <definedName name="_________t7">#REF!</definedName>
    <definedName name="________PA7" localSheetId="7">#REF!</definedName>
    <definedName name="________PA7">#REF!</definedName>
    <definedName name="________PA8" localSheetId="7">#REF!</definedName>
    <definedName name="________PA8">#REF!</definedName>
    <definedName name="________PD1" localSheetId="7">#REF!</definedName>
    <definedName name="________PD1">#REF!</definedName>
    <definedName name="________PE12" localSheetId="7">#REF!</definedName>
    <definedName name="________PE12">#REF!</definedName>
    <definedName name="________PE13">'[4]SW-TEO'!#REF!</definedName>
    <definedName name="________PE6" localSheetId="7">#REF!</definedName>
    <definedName name="________PE6">#REF!</definedName>
    <definedName name="________PE7" localSheetId="7">#REF!</definedName>
    <definedName name="________PE7">#REF!</definedName>
    <definedName name="________PE8" localSheetId="7">#REF!</definedName>
    <definedName name="________PE8">#REF!</definedName>
    <definedName name="________PE9" localSheetId="7">#REF!</definedName>
    <definedName name="________PE9">#REF!</definedName>
    <definedName name="________PH1" localSheetId="7">#REF!</definedName>
    <definedName name="________PH1">#REF!</definedName>
    <definedName name="________PI1" localSheetId="7">#REF!</definedName>
    <definedName name="________PI1">#REF!</definedName>
    <definedName name="________PK1" localSheetId="7">#REF!</definedName>
    <definedName name="________PK1">#REF!</definedName>
    <definedName name="________PK3" localSheetId="7">#REF!</definedName>
    <definedName name="________PK3">#REF!</definedName>
    <definedName name="_______PA7">'[4]SW-TEO'!#REF!</definedName>
    <definedName name="_______PA8">'[4]SW-TEO'!#REF!</definedName>
    <definedName name="_______PD1">'[4]SW-TEO'!#REF!</definedName>
    <definedName name="_______PE12">'[4]SW-TEO'!#REF!</definedName>
    <definedName name="_______PE13" localSheetId="7">#REF!</definedName>
    <definedName name="_______PE13">#REF!</definedName>
    <definedName name="_______PE6">'[4]SW-TEO'!#REF!</definedName>
    <definedName name="_______PE7">'[4]SW-TEO'!#REF!</definedName>
    <definedName name="_______PE8">'[4]SW-TEO'!#REF!</definedName>
    <definedName name="_______PE9">'[4]SW-TEO'!#REF!</definedName>
    <definedName name="_______PH1">'[4]SW-TEO'!#REF!</definedName>
    <definedName name="_______PI1">'[4]SW-TEO'!#REF!</definedName>
    <definedName name="_______PK1">'[4]SW-TEO'!#REF!</definedName>
    <definedName name="_______PK3">'[4]SW-TEO'!#REF!</definedName>
    <definedName name="______PA7">'[4]SW-TEO'!#REF!</definedName>
    <definedName name="______PA8">'[4]SW-TEO'!#REF!</definedName>
    <definedName name="______PD1">'[4]SW-TEO'!#REF!</definedName>
    <definedName name="______PE12">'[4]SW-TEO'!#REF!</definedName>
    <definedName name="______PE13">'[4]SW-TEO'!#REF!</definedName>
    <definedName name="______PE6">'[4]SW-TEO'!#REF!</definedName>
    <definedName name="______PE7">'[4]SW-TEO'!#REF!</definedName>
    <definedName name="______PE8">'[4]SW-TEO'!#REF!</definedName>
    <definedName name="______PE9">'[4]SW-TEO'!#REF!</definedName>
    <definedName name="______PH1">'[4]SW-TEO'!#REF!</definedName>
    <definedName name="______PI1">'[4]SW-TEO'!#REF!</definedName>
    <definedName name="______PK1">'[4]SW-TEO'!#REF!</definedName>
    <definedName name="______PK3">'[4]SW-TEO'!#REF!</definedName>
    <definedName name="______t4" localSheetId="7">#REF!</definedName>
    <definedName name="______t4">#REF!</definedName>
    <definedName name="______t7" localSheetId="7">#REF!</definedName>
    <definedName name="______t7">#REF!</definedName>
    <definedName name="_____PA7">'[4]SW-TEO'!#REF!</definedName>
    <definedName name="_____PA8">'[4]SW-TEO'!#REF!</definedName>
    <definedName name="_____PD1">'[4]SW-TEO'!#REF!</definedName>
    <definedName name="_____PE12">'[4]SW-TEO'!#REF!</definedName>
    <definedName name="_____PE13">'[4]SW-TEO'!#REF!</definedName>
    <definedName name="_____PE6">'[4]SW-TEO'!#REF!</definedName>
    <definedName name="_____PE7">'[4]SW-TEO'!#REF!</definedName>
    <definedName name="_____PE8">'[4]SW-TEO'!#REF!</definedName>
    <definedName name="_____PE9">'[4]SW-TEO'!#REF!</definedName>
    <definedName name="_____PH1">'[4]SW-TEO'!#REF!</definedName>
    <definedName name="_____PI1">'[4]SW-TEO'!#REF!</definedName>
    <definedName name="_____PK1">'[4]SW-TEO'!#REF!</definedName>
    <definedName name="_____PK3">'[4]SW-TEO'!#REF!</definedName>
    <definedName name="_____t4" localSheetId="7">#REF!</definedName>
    <definedName name="_____t4">#REF!</definedName>
    <definedName name="_____t7" localSheetId="7">#REF!</definedName>
    <definedName name="_____t7">#REF!</definedName>
    <definedName name="____PA7">'[4]SW-TEO'!#REF!</definedName>
    <definedName name="____PA8">'[4]SW-TEO'!#REF!</definedName>
    <definedName name="____PD1">'[4]SW-TEO'!#REF!</definedName>
    <definedName name="____PE12">'[4]SW-TEO'!#REF!</definedName>
    <definedName name="____PE13">'[4]SW-TEO'!#REF!</definedName>
    <definedName name="____PE6">'[4]SW-TEO'!#REF!</definedName>
    <definedName name="____PE7">'[4]SW-TEO'!#REF!</definedName>
    <definedName name="____PE8">'[4]SW-TEO'!#REF!</definedName>
    <definedName name="____PE9">'[4]SW-TEO'!#REF!</definedName>
    <definedName name="____PH1">'[4]SW-TEO'!#REF!</definedName>
    <definedName name="____PI1">'[4]SW-TEO'!#REF!</definedName>
    <definedName name="____PK1">'[4]SW-TEO'!#REF!</definedName>
    <definedName name="____PK3">'[4]SW-TEO'!#REF!</definedName>
    <definedName name="____t4" localSheetId="7">#REF!</definedName>
    <definedName name="____t4">#REF!</definedName>
    <definedName name="____t7" localSheetId="7">#REF!</definedName>
    <definedName name="____t7">#REF!</definedName>
    <definedName name="___PA7" localSheetId="7">'[4]SW-TEO'!#REF!</definedName>
    <definedName name="___PA7" localSheetId="4">'[4]SW-TEO'!#REF!</definedName>
    <definedName name="___PA7">'[5]SW-TEO'!#REF!</definedName>
    <definedName name="___PA8" localSheetId="7">'[4]SW-TEO'!#REF!</definedName>
    <definedName name="___PA8" localSheetId="4">'[4]SW-TEO'!#REF!</definedName>
    <definedName name="___PA8">'[5]SW-TEO'!#REF!</definedName>
    <definedName name="___PD1" localSheetId="7">'[4]SW-TEO'!#REF!</definedName>
    <definedName name="___PD1" localSheetId="4">'[4]SW-TEO'!#REF!</definedName>
    <definedName name="___PD1">'[5]SW-TEO'!#REF!</definedName>
    <definedName name="___PE12" localSheetId="7">'[4]SW-TEO'!#REF!</definedName>
    <definedName name="___PE12" localSheetId="4">'[4]SW-TEO'!#REF!</definedName>
    <definedName name="___PE12">'[5]SW-TEO'!#REF!</definedName>
    <definedName name="___PE13" localSheetId="7">'[4]SW-TEO'!#REF!</definedName>
    <definedName name="___PE13" localSheetId="4">'[4]SW-TEO'!#REF!</definedName>
    <definedName name="___PE13">'[5]SW-TEO'!#REF!</definedName>
    <definedName name="___PE6" localSheetId="7">'[4]SW-TEO'!#REF!</definedName>
    <definedName name="___PE6" localSheetId="4">'[4]SW-TEO'!#REF!</definedName>
    <definedName name="___PE6">'[5]SW-TEO'!#REF!</definedName>
    <definedName name="___PE7" localSheetId="7">'[4]SW-TEO'!#REF!</definedName>
    <definedName name="___PE7" localSheetId="4">'[4]SW-TEO'!#REF!</definedName>
    <definedName name="___PE7">'[5]SW-TEO'!#REF!</definedName>
    <definedName name="___PE8" localSheetId="7">'[4]SW-TEO'!#REF!</definedName>
    <definedName name="___PE8" localSheetId="4">'[4]SW-TEO'!#REF!</definedName>
    <definedName name="___PE8">'[5]SW-TEO'!#REF!</definedName>
    <definedName name="___PE9" localSheetId="7">'[4]SW-TEO'!#REF!</definedName>
    <definedName name="___PE9" localSheetId="4">'[4]SW-TEO'!#REF!</definedName>
    <definedName name="___PE9">'[5]SW-TEO'!#REF!</definedName>
    <definedName name="___PH1" localSheetId="7">'[4]SW-TEO'!#REF!</definedName>
    <definedName name="___PH1" localSheetId="4">'[4]SW-TEO'!#REF!</definedName>
    <definedName name="___PH1">'[5]SW-TEO'!#REF!</definedName>
    <definedName name="___PI1" localSheetId="7">'[4]SW-TEO'!#REF!</definedName>
    <definedName name="___PI1" localSheetId="4">'[4]SW-TEO'!#REF!</definedName>
    <definedName name="___PI1">'[5]SW-TEO'!#REF!</definedName>
    <definedName name="___PK1" localSheetId="7">'[4]SW-TEO'!#REF!</definedName>
    <definedName name="___PK1" localSheetId="4">'[4]SW-TEO'!#REF!</definedName>
    <definedName name="___PK1">'[5]SW-TEO'!#REF!</definedName>
    <definedName name="___PK3" localSheetId="7">'[4]SW-TEO'!#REF!</definedName>
    <definedName name="___PK3" localSheetId="4">'[4]SW-TEO'!#REF!</definedName>
    <definedName name="___PK3">'[5]SW-TEO'!#REF!</definedName>
    <definedName name="___t4" localSheetId="7">#REF!</definedName>
    <definedName name="___t4">#REF!</definedName>
    <definedName name="___t7" localSheetId="7">#REF!</definedName>
    <definedName name="___t7">#REF!</definedName>
    <definedName name="__PA7" localSheetId="7">#REF!</definedName>
    <definedName name="__PA7" localSheetId="4">#REF!</definedName>
    <definedName name="__PA7">'[5]SW-TEO'!#REF!</definedName>
    <definedName name="__PA8" localSheetId="7">#REF!</definedName>
    <definedName name="__PA8" localSheetId="4">#REF!</definedName>
    <definedName name="__PA8">'[5]SW-TEO'!#REF!</definedName>
    <definedName name="__PD1" localSheetId="7">#REF!</definedName>
    <definedName name="__PD1" localSheetId="4">#REF!</definedName>
    <definedName name="__PD1">'[5]SW-TEO'!#REF!</definedName>
    <definedName name="__PE12" localSheetId="7">#REF!</definedName>
    <definedName name="__PE12" localSheetId="4">#REF!</definedName>
    <definedName name="__PE12">'[5]SW-TEO'!#REF!</definedName>
    <definedName name="__PE13" localSheetId="7">'[4]SW-TEO'!#REF!</definedName>
    <definedName name="__PE13" localSheetId="4">'[4]SW-TEO'!#REF!</definedName>
    <definedName name="__PE13">'[5]SW-TEO'!#REF!</definedName>
    <definedName name="__PE6" localSheetId="7">#REF!</definedName>
    <definedName name="__PE6" localSheetId="4">#REF!</definedName>
    <definedName name="__PE6">'[5]SW-TEO'!#REF!</definedName>
    <definedName name="__PE7" localSheetId="7">#REF!</definedName>
    <definedName name="__PE7" localSheetId="4">#REF!</definedName>
    <definedName name="__PE7">'[5]SW-TEO'!#REF!</definedName>
    <definedName name="__PE8" localSheetId="7">#REF!</definedName>
    <definedName name="__PE8" localSheetId="4">#REF!</definedName>
    <definedName name="__PE8">'[5]SW-TEO'!#REF!</definedName>
    <definedName name="__PE9" localSheetId="7">#REF!</definedName>
    <definedName name="__PE9" localSheetId="4">#REF!</definedName>
    <definedName name="__PE9">'[5]SW-TEO'!#REF!</definedName>
    <definedName name="__PH1" localSheetId="7">#REF!</definedName>
    <definedName name="__PH1" localSheetId="4">#REF!</definedName>
    <definedName name="__PH1">'[5]SW-TEO'!#REF!</definedName>
    <definedName name="__PI1" localSheetId="7">#REF!</definedName>
    <definedName name="__PI1" localSheetId="4">#REF!</definedName>
    <definedName name="__PI1">'[5]SW-TEO'!#REF!</definedName>
    <definedName name="__PK1" localSheetId="7">#REF!</definedName>
    <definedName name="__PK1" localSheetId="4">#REF!</definedName>
    <definedName name="__PK1">'[5]SW-TEO'!#REF!</definedName>
    <definedName name="__PK3" localSheetId="7">#REF!</definedName>
    <definedName name="__PK3" localSheetId="4">#REF!</definedName>
    <definedName name="__PK3">'[5]SW-TEO'!#REF!</definedName>
    <definedName name="__t4" localSheetId="7">#REF!</definedName>
    <definedName name="__t4">#REF!</definedName>
    <definedName name="__t7" localSheetId="7">#REF!</definedName>
    <definedName name="__t7">#REF!</definedName>
    <definedName name="_1t4_" localSheetId="7">#REF!</definedName>
    <definedName name="_1t4_">#REF!</definedName>
    <definedName name="_2t7_" localSheetId="7">#REF!</definedName>
    <definedName name="_2t7_">#REF!</definedName>
    <definedName name="_Fill" localSheetId="7" hidden="1">#REF!</definedName>
    <definedName name="_Fill" localSheetId="4" hidden="1">#REF!</definedName>
    <definedName name="_Fill" hidden="1">[6]eqpmad2!#REF!</definedName>
    <definedName name="_xlnm._FilterDatabase" localSheetId="7" hidden="1">#REF!</definedName>
    <definedName name="_xlnm._FilterDatabase" localSheetId="4" hidden="1">'3.动支预备费情况表'!$A$3:$XEZ$13</definedName>
    <definedName name="_xlnm._FilterDatabase" hidden="1">#REF!</definedName>
    <definedName name="_lst_r_财政收支分月完成数_支出分析_资金性质及预算科目代码名称">[7]_ESList!$A$1:$A$2458</definedName>
    <definedName name="_lst_r_财政收支分月完成数_支出县分析_县市区代码名称">[7]_ESList!$B$1:$B$153</definedName>
    <definedName name="_lst_r_财政预算编制质量评估分析表_基金收入_科目编码名称">[8]_ESList!$C$1:$C$77</definedName>
    <definedName name="_lst_r_财政预算编制质量评估分析表_基金支出_科目编码名称">[8]_ESList!$D$1:$D$320</definedName>
    <definedName name="_lst_r_财政预算编制质量评估分析表_一般收入_科目编码名称">[9]_ESList!$A$1:$A$113</definedName>
    <definedName name="_lst_r_财政预算编制质量评估分析表_一般支出_科目编码名称">[8]_ESList!$B$1:$B$1612</definedName>
    <definedName name="_lst_r_地方财政预算表2015年全省汇总_10_科目编码名称" localSheetId="7">[10]_ESList!$A$1:$A$27</definedName>
    <definedName name="_lst_r_地方财政预算表2015年全省汇总_10_科目编码名称" localSheetId="4">[10]_ESList!$A$1:$A$27</definedName>
    <definedName name="_lst_r_地方财政预算表2015年全省汇总_10_科目编码名称" localSheetId="5">[11]_ESList!$A$1:$A$27</definedName>
    <definedName name="_lst_r_地方财政预算表2015年全省汇总_10_科目编码名称" localSheetId="6">[11]_ESList!$A$1:$A$27</definedName>
    <definedName name="_lst_r_地方财政预算表2015年全省汇总_10_科目编码名称">[12]_ESList!$A$1:$A$27</definedName>
    <definedName name="_lst_r_地方财政总收入查看表_科目_科目编码名称">[13]_ESList!$A$1:$A$38</definedName>
    <definedName name="_lst_r_税收收入分行业分税种表查看_分县_税种编码名称">[14]_ESList!$A$1:$A$21</definedName>
    <definedName name="_Order1" hidden="1">255</definedName>
    <definedName name="_Order2" hidden="1">255</definedName>
    <definedName name="_PA7" localSheetId="7">#REF!</definedName>
    <definedName name="_PA7" localSheetId="4">#REF!</definedName>
    <definedName name="_PA7">'[5]SW-TEO'!#REF!</definedName>
    <definedName name="_PA8" localSheetId="7">#REF!</definedName>
    <definedName name="_PA8" localSheetId="4">#REF!</definedName>
    <definedName name="_PA8">'[5]SW-TEO'!#REF!</definedName>
    <definedName name="_PD1" localSheetId="7">#REF!</definedName>
    <definedName name="_PD1" localSheetId="4">#REF!</definedName>
    <definedName name="_PD1">'[5]SW-TEO'!#REF!</definedName>
    <definedName name="_PE12" localSheetId="7">#REF!</definedName>
    <definedName name="_PE12" localSheetId="4">#REF!</definedName>
    <definedName name="_PE12">'[5]SW-TEO'!#REF!</definedName>
    <definedName name="_PE13" localSheetId="7">#REF!</definedName>
    <definedName name="_PE13" localSheetId="4">#REF!</definedName>
    <definedName name="_PE13">'[5]SW-TEO'!#REF!</definedName>
    <definedName name="_PE6" localSheetId="7">#REF!</definedName>
    <definedName name="_PE6" localSheetId="4">#REF!</definedName>
    <definedName name="_PE6">'[5]SW-TEO'!#REF!</definedName>
    <definedName name="_PE7" localSheetId="7">#REF!</definedName>
    <definedName name="_PE7" localSheetId="4">#REF!</definedName>
    <definedName name="_PE7">'[5]SW-TEO'!#REF!</definedName>
    <definedName name="_PE8" localSheetId="7">#REF!</definedName>
    <definedName name="_PE8" localSheetId="4">#REF!</definedName>
    <definedName name="_PE8">'[5]SW-TEO'!#REF!</definedName>
    <definedName name="_PE9" localSheetId="7">#REF!</definedName>
    <definedName name="_PE9" localSheetId="4">#REF!</definedName>
    <definedName name="_PE9">'[5]SW-TEO'!#REF!</definedName>
    <definedName name="_PH1" localSheetId="7">#REF!</definedName>
    <definedName name="_PH1" localSheetId="4">#REF!</definedName>
    <definedName name="_PH1">'[5]SW-TEO'!#REF!</definedName>
    <definedName name="_PI1" localSheetId="7">#REF!</definedName>
    <definedName name="_PI1" localSheetId="4">#REF!</definedName>
    <definedName name="_PI1">'[5]SW-TEO'!#REF!</definedName>
    <definedName name="_PK1" localSheetId="7">#REF!</definedName>
    <definedName name="_PK1" localSheetId="4">#REF!</definedName>
    <definedName name="_PK1">'[5]SW-TEO'!#REF!</definedName>
    <definedName name="_PK3" localSheetId="7">#REF!</definedName>
    <definedName name="_PK3" localSheetId="4">#REF!</definedName>
    <definedName name="_PK3">'[5]SW-TEO'!#REF!</definedName>
    <definedName name="_QS2" localSheetId="7">#REF!</definedName>
    <definedName name="_QS2">#REF!</definedName>
    <definedName name="_t4" localSheetId="7">#REF!</definedName>
    <definedName name="_t4">#REF!</definedName>
    <definedName name="_t7" localSheetId="7">#REF!</definedName>
    <definedName name="_t7">#REF!</definedName>
    <definedName name="A" localSheetId="7">#REF!</definedName>
    <definedName name="A">#REF!</definedName>
    <definedName name="aa" localSheetId="7">#REF!</definedName>
    <definedName name="aa">#REF!</definedName>
    <definedName name="aaa">[3]中央!#REF!</definedName>
    <definedName name="aaaagfdsafsd">#N/A</definedName>
    <definedName name="aas">#N/A</definedName>
    <definedName name="ABC" localSheetId="7">#REF!</definedName>
    <definedName name="ABC">#REF!</definedName>
    <definedName name="ABD" localSheetId="7">#REF!</definedName>
    <definedName name="ABD">#REF!</definedName>
    <definedName name="AccessDatabase" hidden="1">"D:\文_件\省长专项\2000省长专项审批.mdb"</definedName>
    <definedName name="ad" localSheetId="7">#REF!</definedName>
    <definedName name="ad">#REF!</definedName>
    <definedName name="adasfw">#N/A</definedName>
    <definedName name="AddHouse" localSheetId="7">#REF!</definedName>
    <definedName name="AddHouse">#REF!</definedName>
    <definedName name="AddHouse2" localSheetId="7">#REF!</definedName>
    <definedName name="AddHouse2">#REF!</definedName>
    <definedName name="addsdsads">#N/A</definedName>
    <definedName name="adsafs">#N/A</definedName>
    <definedName name="adsdsaas">#N/A</definedName>
    <definedName name="adsfafas">#N/A</definedName>
    <definedName name="adsgf">#N/A</definedName>
    <definedName name="agasdgaksdk">#N/A</definedName>
    <definedName name="agsdsawae">#N/A</definedName>
    <definedName name="aiu_bottom" localSheetId="7">#REF!</definedName>
    <definedName name="aiu_bottom" localSheetId="4">#REF!</definedName>
    <definedName name="aiu_bottom">'[15]Financ. Overview'!#REF!</definedName>
    <definedName name="ajgfdajfajd">#N/A</definedName>
    <definedName name="Allowance" localSheetId="7">#REF!</definedName>
    <definedName name="Allowance">#REF!</definedName>
    <definedName name="as">#N/A</definedName>
    <definedName name="asda">#N/A</definedName>
    <definedName name="asdfas">#N/A</definedName>
    <definedName name="asdfasd">#N/A</definedName>
    <definedName name="asdfasf">#N/A</definedName>
    <definedName name="asdfkaskfda">#N/A</definedName>
    <definedName name="asdg\">#N/A</definedName>
    <definedName name="asdga">#N/A</definedName>
    <definedName name="asdgads">#N/A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BCFS" localSheetId="7">#REF!</definedName>
    <definedName name="BCFS">#REF!</definedName>
    <definedName name="BCFS2" localSheetId="7">#REF!</definedName>
    <definedName name="BCFS2">#REF!</definedName>
    <definedName name="BCYL" localSheetId="7">#REF!</definedName>
    <definedName name="BCYL">#REF!</definedName>
    <definedName name="BDJJ" localSheetId="7">#REF!</definedName>
    <definedName name="BDJJ">#REF!</definedName>
    <definedName name="BDPL" localSheetId="7">#REF!</definedName>
    <definedName name="BDPL">#REF!</definedName>
    <definedName name="BDYJ" localSheetId="7">#REF!</definedName>
    <definedName name="BDYJ">#REF!</definedName>
    <definedName name="Bonus" localSheetId="7">#REF!</definedName>
    <definedName name="Bonus">#REF!</definedName>
    <definedName name="Bus" localSheetId="7">#REF!</definedName>
    <definedName name="Bus">#REF!</definedName>
    <definedName name="Business_Entity" localSheetId="7">#REF!</definedName>
    <definedName name="Business_Entity">#REF!</definedName>
    <definedName name="Business_Unit" localSheetId="7">#REF!</definedName>
    <definedName name="Business_Unit">#REF!</definedName>
    <definedName name="BusinessFood" localSheetId="7">#REF!</definedName>
    <definedName name="BusinessFood">#REF!</definedName>
    <definedName name="BusinessTraf" localSheetId="7">#REF!</definedName>
    <definedName name="BusinessTraf">#REF!</definedName>
    <definedName name="BXFLLX" localSheetId="7">#REF!</definedName>
    <definedName name="BXFLLX">#REF!</definedName>
    <definedName name="BXFLLX2" localSheetId="7">#REF!</definedName>
    <definedName name="BXFLLX2">#REF!</definedName>
    <definedName name="BXPS" localSheetId="7">#REF!</definedName>
    <definedName name="BXPS">#REF!</definedName>
    <definedName name="CauseforPay" localSheetId="7">#REF!</definedName>
    <definedName name="CauseforPay">#REF!</definedName>
    <definedName name="CCJT" localSheetId="7">#REF!</definedName>
    <definedName name="CCJT">#REF!</definedName>
    <definedName name="CCJT2" localSheetId="7">#REF!</definedName>
    <definedName name="CCJT2">#REF!</definedName>
    <definedName name="CCZS" localSheetId="7">#REF!</definedName>
    <definedName name="CCZS">#REF!</definedName>
    <definedName name="CCZS2" localSheetId="7">#REF!</definedName>
    <definedName name="CCZS2">#REF!</definedName>
    <definedName name="CHANJIA" localSheetId="7">#REF!</definedName>
    <definedName name="CHANJIA">#REF!</definedName>
    <definedName name="CL10_一般公共预算收入">'[16]C01县级测算'!$AC$9:$AC$2853</definedName>
    <definedName name="CL110_上级补助收入">'[16]C01县级测算'!$AE$9:$AE$2853</definedName>
    <definedName name="CL11002_一般性转移支付收入">'[16]C01县级测算'!$AF$9:$AF$2853</definedName>
    <definedName name="CL11003_专项转移支付收入">'[16]C01县级测算'!$AG$9:$AG$2853</definedName>
    <definedName name="CL2_一般公共预算支出">'[16]C01县级测算'!$AH$9:$AH$2853</definedName>
    <definedName name="CL23006_上解上级支出">'[16]C01县级测算'!$AI$9:$AI$2853</definedName>
    <definedName name="CL省份">'[16]C01县级测算'!$A$9:$A$2853</definedName>
    <definedName name="CL县级财力">'[16]C01县级测算'!$E$9:$E$2853</definedName>
    <definedName name="CL县级依赖度">'[16]C01县级测算'!$F$9:$F$2853</definedName>
    <definedName name="CL政策性减税">'[16]C01县级测算'!$G$9:$G$2853</definedName>
    <definedName name="CmpSize" localSheetId="7">#REF!</definedName>
    <definedName name="CmpSize">#REF!</definedName>
    <definedName name="CmpSizeIx" localSheetId="7">#REF!</definedName>
    <definedName name="CmpSizeIx">#REF!</definedName>
    <definedName name="Code_to_Position_Name" localSheetId="7">#REF!</definedName>
    <definedName name="Code_to_Position_Name">#REF!</definedName>
    <definedName name="ComLv" localSheetId="7">#REF!</definedName>
    <definedName name="ComLv">#REF!</definedName>
    <definedName name="ComLvSc" localSheetId="7">#REF!</definedName>
    <definedName name="ComLvSc">#REF!</definedName>
    <definedName name="ContractYear" localSheetId="7">#REF!</definedName>
    <definedName name="ContractYear">#REF!</definedName>
    <definedName name="ContractYear2" localSheetId="7">#REF!</definedName>
    <definedName name="ContractYear2">#REF!</definedName>
    <definedName name="Country" localSheetId="7">#REF!</definedName>
    <definedName name="Country">#REF!</definedName>
    <definedName name="Country_Asia" localSheetId="7">#REF!</definedName>
    <definedName name="Country_Asia">#REF!</definedName>
    <definedName name="county" localSheetId="7">#REF!</definedName>
    <definedName name="county">#REF!</definedName>
    <definedName name="d">#N/A</definedName>
    <definedName name="da">#N/A</definedName>
    <definedName name="dadaf">#N/A</definedName>
    <definedName name="dads">#N/A</definedName>
    <definedName name="daggaga">#N/A</definedName>
    <definedName name="dasadfw">#N/A</definedName>
    <definedName name="dasdfasd">#N/A</definedName>
    <definedName name="dasfaxc">#N/A</definedName>
    <definedName name="dasfqw">#N/A</definedName>
    <definedName name="data" localSheetId="7">#REF!</definedName>
    <definedName name="data">#REF!</definedName>
    <definedName name="Database" localSheetId="7">#REF!</definedName>
    <definedName name="Database">#REF!</definedName>
    <definedName name="database10" localSheetId="7">#REF!</definedName>
    <definedName name="database10">#REF!</definedName>
    <definedName name="database2" localSheetId="7">#REF!</definedName>
    <definedName name="database2">#REF!</definedName>
    <definedName name="database3" localSheetId="7">#REF!</definedName>
    <definedName name="database3">#REF!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 localSheetId="7">#REF!</definedName>
    <definedName name="df">#REF!</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KXE" localSheetId="7">#REF!</definedName>
    <definedName name="DKXE">#REF!</definedName>
    <definedName name="DKXE2" localSheetId="7">#REF!</definedName>
    <definedName name="DKXE2">#REF!</definedName>
    <definedName name="DQJT" localSheetId="7">#REF!</definedName>
    <definedName name="DQJT">#REF!</definedName>
    <definedName name="DQZF" localSheetId="7">#REF!</definedName>
    <definedName name="DQZF">#REF!</definedName>
    <definedName name="drafd">#N/A</definedName>
    <definedName name="dsaa" localSheetId="7">#REF!</definedName>
    <definedName name="dsaa">#REF!</definedName>
    <definedName name="dsaasagf">#N/A</definedName>
    <definedName name="dsadsadsa">#N/A</definedName>
    <definedName name="dsadsafag">#N/A</definedName>
    <definedName name="dsadshf">#N/A</definedName>
    <definedName name="dsafads">#N/A</definedName>
    <definedName name="dsafdfdgas">#N/A</definedName>
    <definedName name="dsafdfdsfds">#N/A</definedName>
    <definedName name="dsafdsafdsa">#N/A</definedName>
    <definedName name="dsaffdsa">#N/A</definedName>
    <definedName name="dsagads">#N/A</definedName>
    <definedName name="dsagagw">#N/A</definedName>
    <definedName name="dsagas">#N/A</definedName>
    <definedName name="dsagasfwq">#N/A</definedName>
    <definedName name="dsagfw">#N/A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dw" localSheetId="7">#REF!</definedName>
    <definedName name="dw">#REF!</definedName>
    <definedName name="e">#N/A</definedName>
    <definedName name="E206." localSheetId="7">#REF!</definedName>
    <definedName name="E206.">#REF!</definedName>
    <definedName name="Education">[17]coding!$Z$2:$Z$9</definedName>
    <definedName name="Education2" localSheetId="7">#REF!</definedName>
    <definedName name="Education2">#REF!</definedName>
    <definedName name="EduSc" localSheetId="7">#REF!</definedName>
    <definedName name="EduSc">#REF!</definedName>
    <definedName name="EduTp" localSheetId="7">#REF!</definedName>
    <definedName name="EduTp">#REF!</definedName>
    <definedName name="ee" localSheetId="7">#REF!</definedName>
    <definedName name="ee">#REF!</definedName>
    <definedName name="eee" localSheetId="7">#REF!</definedName>
    <definedName name="eee">#REF!</definedName>
    <definedName name="ef" localSheetId="7" hidden="1">#REF!</definedName>
    <definedName name="ef" hidden="1">#REF!</definedName>
    <definedName name="Eligibility" localSheetId="7">#REF!</definedName>
    <definedName name="Eligibility">#REF!</definedName>
    <definedName name="Eligibility2" localSheetId="7">#REF!</definedName>
    <definedName name="Eligibility2">#REF!</definedName>
    <definedName name="ExpSc" localSheetId="7">#REF!</definedName>
    <definedName name="ExpSc">#REF!</definedName>
    <definedName name="f">#N/A</definedName>
    <definedName name="FctSc" localSheetId="7">#REF!</definedName>
    <definedName name="FctSc">#REF!</definedName>
    <definedName name="fd" localSheetId="7">#REF!</definedName>
    <definedName name="fd">#REF!</definedName>
    <definedName name="FDFL" localSheetId="7">#REF!</definedName>
    <definedName name="FDFL">#REF!</definedName>
    <definedName name="FDFL1" localSheetId="7">#REF!</definedName>
    <definedName name="FDFL1">#REF!</definedName>
    <definedName name="FDFL2" localSheetId="7">#REF!</definedName>
    <definedName name="FDFL2">#REF!</definedName>
    <definedName name="fdsafdsafdsa">#N/A</definedName>
    <definedName name="fdsafdsafdsfdsa">#N/A</definedName>
    <definedName name="fdsafdsfdsafdsa">#N/A</definedName>
    <definedName name="fdsfdsafdcdx">#N/A</definedName>
    <definedName name="fdsfdsafdfdsa">#N/A</definedName>
    <definedName name="feedback" localSheetId="7">#REF!</definedName>
    <definedName name="feedback">#REF!</definedName>
    <definedName name="ff" localSheetId="7">#REF!</definedName>
    <definedName name="ff">#REF!</definedName>
    <definedName name="ffdfdsaafds">#N/A</definedName>
    <definedName name="fff" localSheetId="7">#REF!</definedName>
    <definedName name="fff">#REF!</definedName>
    <definedName name="fg">#N/A</definedName>
    <definedName name="fgdh">#N/A</definedName>
    <definedName name="fgh" localSheetId="7">#REF!</definedName>
    <definedName name="fgh">#REF!</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KB" localSheetId="7">#REF!</definedName>
    <definedName name="FKB">#REF!</definedName>
    <definedName name="fliter1" localSheetId="7" hidden="1">#REF!</definedName>
    <definedName name="fliter1" hidden="1">#REF!</definedName>
    <definedName name="Foreign_Language" localSheetId="7">#REF!</definedName>
    <definedName name="Foreign_Language">#REF!</definedName>
    <definedName name="Foreign_Language2" localSheetId="7">#REF!</definedName>
    <definedName name="Foreign_Language2">#REF!</definedName>
    <definedName name="FRC" localSheetId="7">[18]Main!$C$9</definedName>
    <definedName name="FRC" localSheetId="4">[18]Main!$C$9</definedName>
    <definedName name="FRC">[19]Main!$C$9</definedName>
    <definedName name="fsa">#N/A</definedName>
    <definedName name="fsafffdsfdsa">#N/A</definedName>
    <definedName name="fsafsdfdsa">#N/A</definedName>
    <definedName name="fw_0" localSheetId="7">#REF!</definedName>
    <definedName name="fw_0">#REF!</definedName>
    <definedName name="g">#N/A</definedName>
    <definedName name="gadsfawe">#N/A</definedName>
    <definedName name="gafsafas">#N/A</definedName>
    <definedName name="gagssd">#N/A</definedName>
    <definedName name="gasdgfasgas">#N/A</definedName>
    <definedName name="GB16_59岁人数占比">[16]J03标准!$A$65</definedName>
    <definedName name="GB60岁及以上人数占比">[16]J03标准!$A$66</definedName>
    <definedName name="GB差额人员职业年金">[16]J03标准!$B$27</definedName>
    <definedName name="GB城市低保标准">[16]J03标准!$B$62</definedName>
    <definedName name="GB城乡医疗补助标准">[16]J03标准!$B$69</definedName>
    <definedName name="GB初中教育经费标准">[16]J03标准!$B$42:$B$45</definedName>
    <definedName name="GB村级补助标准">[16]J03标准!$B$75</definedName>
    <definedName name="GB扶贫标准">[16]J03标准!$B$32</definedName>
    <definedName name="GB公检法在职国标工资">[16]J03标准!$B$7</definedName>
    <definedName name="GB孤儿救助标准">[16]J03标准!$B$67</definedName>
    <definedName name="GB基础养老金">[16]J03标准!$B$66</definedName>
    <definedName name="GB基卫补助标准">[16]J03标准!$B$70</definedName>
    <definedName name="GB计生补助标准">[16]J03标准!$B$71</definedName>
    <definedName name="GB艰苦边远地区津贴标准">[16]J03标准!$B$17:$B$23</definedName>
    <definedName name="GB离休人员经费">[16]J03标准!$B$12</definedName>
    <definedName name="GB农村低保标准">[16]J03标准!$B$63</definedName>
    <definedName name="GB农村文化补助">[16]J03标准!$B$60</definedName>
    <definedName name="GB贫困初中生补助">[16]J03标准!$B$49</definedName>
    <definedName name="GB贫困小学生补助">[16]J03标准!$B$48</definedName>
    <definedName name="GB普高免学费标准">[16]J03标准!$B$55:$B$58</definedName>
    <definedName name="GB普高助学金标准">[16]J03标准!$B$50</definedName>
    <definedName name="GB其他基本民生标准">[16]J03标准!$B$77</definedName>
    <definedName name="GB其他在职国标工资">[16]J03标准!$B$8</definedName>
    <definedName name="GB深度贫困县补助">[16]J03标准!$B$81:$B$87</definedName>
    <definedName name="GB事业单位绩效工资">[16]J03标准!$B$16</definedName>
    <definedName name="GB特殊教育标准">[16]J03标准!$B$46</definedName>
    <definedName name="GB退休人员经费">[16]J03标准!$B$13</definedName>
    <definedName name="GB完善人民警察工资待遇标准">[16]J03标准!$B$28</definedName>
    <definedName name="GB乡镇岗位补贴">[16]J03标准!$B$26</definedName>
    <definedName name="GB小学教育经费标准">[16]J03标准!$B$37:$B$40</definedName>
    <definedName name="GB行政、公检法在职年终奖">[16]J03标准!$B$10</definedName>
    <definedName name="GB行政在职国标工资">[16]J03标准!$B$6</definedName>
    <definedName name="GB学前教育资助标准">[16]J03标准!$B$34</definedName>
    <definedName name="GB学生营养改善标准">[16]J03标准!$B$51</definedName>
    <definedName name="GB养老保险缴费比例">0.28</definedName>
    <definedName name="GB养老保险缴费补助">[16]J03标准!$B$65</definedName>
    <definedName name="GB在职附加支出">[16]J03标准!$B$24</definedName>
    <definedName name="GB在职职级并行">[16]J03标准!$B$25</definedName>
    <definedName name="GB中职免学费标准">[16]J03标准!$B$53</definedName>
    <definedName name="GB中职助学金标准">[16]J03标准!$B$52</definedName>
    <definedName name="GCDK" localSheetId="7">#REF!</definedName>
    <definedName name="GCDK">#REF!</definedName>
    <definedName name="GCDK2" localSheetId="7">#REF!</definedName>
    <definedName name="GCDK2">#REF!</definedName>
    <definedName name="Gender" localSheetId="7">#REF!</definedName>
    <definedName name="Gender">#REF!</definedName>
    <definedName name="Gender2" localSheetId="7">#REF!</definedName>
    <definedName name="Gender2">#REF!</definedName>
    <definedName name="gf" localSheetId="7">#REF!</definedName>
    <definedName name="gf">#REF!</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GMR" localSheetId="7">#REF!</definedName>
    <definedName name="GMR">#REF!</definedName>
    <definedName name="Graduate" localSheetId="7">#REF!</definedName>
    <definedName name="Graduate">#REF!</definedName>
    <definedName name="gxxe2003">'[20]P1012001'!$A$6:$E$117</definedName>
    <definedName name="gxxe20032">'[20]P1012001'!$A$6:$E$117</definedName>
    <definedName name="gxxx2004">'[21]P1012001'!$A$6:$E$117</definedName>
    <definedName name="GYBZ" localSheetId="7">#REF!</definedName>
    <definedName name="GYBZ">#REF!</definedName>
    <definedName name="GYLB">[17]coding!$H$78:$H$81</definedName>
    <definedName name="GYLB2" localSheetId="7">#REF!</definedName>
    <definedName name="GYLB2">#REF!</definedName>
    <definedName name="h">#N/A</definedName>
    <definedName name="hdfgh">#N/A</definedName>
    <definedName name="hg">#N/A</definedName>
    <definedName name="hgfh">#N/A</definedName>
    <definedName name="hgj">#N/A</definedName>
    <definedName name="hhfk">#N/A</definedName>
    <definedName name="hhhh" localSheetId="7">#REF!</definedName>
    <definedName name="hhhh">#REF!</definedName>
    <definedName name="hj">#N/A</definedName>
    <definedName name="hjhgj">#N/A</definedName>
    <definedName name="hjk">#N/A</definedName>
    <definedName name="hjkjhl">#N/A</definedName>
    <definedName name="hjkl">#N/A</definedName>
    <definedName name="hkjfgkjhkhj">#N/A</definedName>
    <definedName name="HolidayYear" localSheetId="7">#REF!</definedName>
    <definedName name="HolidayYear">#REF!</definedName>
    <definedName name="HolidayYear2" localSheetId="7">#REF!</definedName>
    <definedName name="HolidayYear2">#REF!</definedName>
    <definedName name="hostfee" localSheetId="7">'[22]Financ. Overview'!$H$12</definedName>
    <definedName name="hostfee" localSheetId="4">'[22]Financ. Overview'!$H$12</definedName>
    <definedName name="hostfee">'[15]Financ. Overview'!$H$12</definedName>
    <definedName name="House" localSheetId="7">#REF!</definedName>
    <definedName name="House">#REF!</definedName>
    <definedName name="hraiu_bottom" localSheetId="7">#REF!</definedName>
    <definedName name="hraiu_bottom" localSheetId="4">#REF!</definedName>
    <definedName name="hraiu_bottom">'[15]Financ. Overview'!#REF!</definedName>
    <definedName name="hvac" localSheetId="7">#REF!</definedName>
    <definedName name="hvac" localSheetId="4">#REF!</definedName>
    <definedName name="hvac">'[15]Financ. Overview'!#REF!</definedName>
    <definedName name="HWSheet">1</definedName>
    <definedName name="i">#N/A</definedName>
    <definedName name="IllHoliday" localSheetId="7">#REF!</definedName>
    <definedName name="IllHoliday">#REF!</definedName>
    <definedName name="Impact_size_table" localSheetId="7">#REF!</definedName>
    <definedName name="Impact_size_table">#REF!</definedName>
    <definedName name="IncentCondit" localSheetId="7">#REF!</definedName>
    <definedName name="IncentCondit">#REF!</definedName>
    <definedName name="Incentive" localSheetId="7">#REF!</definedName>
    <definedName name="Incentive">#REF!</definedName>
    <definedName name="Incentive2" localSheetId="7">#REF!</definedName>
    <definedName name="Incentive2">#REF!</definedName>
    <definedName name="Income" localSheetId="7">#REF!</definedName>
    <definedName name="Income">#REF!</definedName>
    <definedName name="Industry" localSheetId="7">#REF!</definedName>
    <definedName name="Industry">#REF!</definedName>
    <definedName name="j">#N/A</definedName>
    <definedName name="JB艰边津贴标准">'[16]J04-2分县基础数据'!$J$9:$J$2853</definedName>
    <definedName name="JB离休人员津补贴标准">'[16]J04-2分县基础数据'!$L$9:$L$2853</definedName>
    <definedName name="JB退休人员津补贴标准">'[16]J04-2分县基础数据'!$M$9:$M$2853</definedName>
    <definedName name="JB在职人员津补贴标准">'[16]J04-2分县基础数据'!$K$9:$K$2853</definedName>
    <definedName name="JC成本差异系数">'[16]J04-2分县基础数据'!$I$9:$I$2853</definedName>
    <definedName name="JC户籍人口">'[16]J04-2分县基础数据'!$N$9:$N$2853</definedName>
    <definedName name="JC艰边类型">'[16]J04-2分县基础数据'!$G$9:$G$2853</definedName>
    <definedName name="JC津补贴标准全国平均数">'[16]J04-2分县基础数据'!$K$5</definedName>
    <definedName name="JC其他深度贫困地区标识">'[16]J04-2分县基础数据'!$H$9:$H$2853</definedName>
    <definedName name="JC区划名称">'[16]J04-2分县基础数据'!$B$9:$B$2853</definedName>
    <definedName name="JC区域代码">'[16]J04-2分县基础数据'!$F$9:$F$2853</definedName>
    <definedName name="JC省份">'[16]J04-2分县基础数据'!$A$9:$A$2853</definedName>
    <definedName name="JC县区类别">'[16]J04-2分县基础数据'!$D$9:$D$2853</definedName>
    <definedName name="jdfajsfdj">#N/A</definedName>
    <definedName name="jdjfadsjf">#N/A</definedName>
    <definedName name="jgh">#N/A</definedName>
    <definedName name="jhgj">#N/A</definedName>
    <definedName name="jhkf">#N/A</definedName>
    <definedName name="jhkljl">#N/A</definedName>
    <definedName name="JH均衡度奖励">[16]F05改善均衡度奖励!$B$13:$B$53</definedName>
    <definedName name="jjgajsdfjasd">#N/A</definedName>
    <definedName name="jjjjj">#N/A</definedName>
    <definedName name="jk">#N/A</definedName>
    <definedName name="JK中央承担支出责任">'[16]J04-2分县基础数据'!$BU$9:$BU$2853</definedName>
    <definedName name="jl">#N/A</definedName>
    <definedName name="jmjkhjkl">#N/A</definedName>
    <definedName name="JM城镇低保人数">'[16]J04-2分县基础数据'!$R$9:$R$2853</definedName>
    <definedName name="JM村委会">'[16]J04-2分县基础数据'!$P$9:$P$2853</definedName>
    <definedName name="JM孤儿人数">'[16]J04-2分县基础数据'!$T$9:$T$2853</definedName>
    <definedName name="JM农村低保人数">'[16]J04-2分县基础数据'!$S$9:$S$2853</definedName>
    <definedName name="JP建档立卡贫困人口">'[16]J04-2分县基础数据'!$V$9:$V$2853</definedName>
    <definedName name="JR公检法在职人数">'[16]J04-2分县基础数据'!$BL$9:$BL$2853</definedName>
    <definedName name="JR教育在职人数">'[16]J04-2分县基础数据'!$BM$9:$BM$2853</definedName>
    <definedName name="JR离休人数">'[16]J04-2分县基础数据'!$BR$9:$BR$2853</definedName>
    <definedName name="JR其他在职人数">'[16]J04-2分县基础数据'!$BQ$9:$BQ$2853</definedName>
    <definedName name="JR其他在职人数60﹪">'[16]J04-2分县基础数据'!$BP$9:$BP$2853</definedName>
    <definedName name="JR退休人数">'[16]J04-2分县基础数据'!$BS$9:$BS$2853</definedName>
    <definedName name="JR卫生在职人数60﹪">'[16]J04-2分县基础数据'!$BO$9:$BO$2853</definedName>
    <definedName name="JR行政在职人数">'[16]J04-2分县基础数据'!$BK$9:$BK$2853</definedName>
    <definedName name="JR在职人数小计">'[16]J04-2分县基础数据'!$BJ$9:$BJ$2853</definedName>
    <definedName name="JS11002一般性转移支付收入">'[16]J04-1分省基础数据'!$Q$13:$Q$53</definedName>
    <definedName name="JS11003专项转移支付收入">'[16]J04-1分省基础数据'!$R$13:$R$53</definedName>
    <definedName name="JS2一般公共预算支出">'[16]J04-1分省基础数据'!$S$13:$S$53</definedName>
    <definedName name="JS补助范围标识">'[16]J04-1分省基础数据'!$J$13:$J$53</definedName>
    <definedName name="JS公用经费标准">'[16]J04-1分省基础数据'!$I$13:$I$53</definedName>
    <definedName name="JS减税规模">'[16]J04-1分省基础数据'!$M$13:$M$53</definedName>
    <definedName name="JS困难系数">'[16]J04-1分省基础数据'!$F$13:$F$53</definedName>
    <definedName name="JS区域">'[16]J04-1分省基础数据'!$C$13:$C$53</definedName>
    <definedName name="JS省份">'[16]J04-1分省基础数据'!$D$13:$D$53</definedName>
    <definedName name="JS省份编码">'[16]J04-1分省基础数据'!$B$13:$B$53</definedName>
    <definedName name="JS省级努力系数">'[16]C02省级努力程度系数'!$E$13:$E$53</definedName>
    <definedName name="JS省行">INDEX(JS省份,ROW()-12,0)</definedName>
    <definedName name="JS增值税">'[16]J04-1分省基础数据'!$N$13:$N$53</definedName>
    <definedName name="JTBZ" localSheetId="7">#REF!</definedName>
    <definedName name="JTBZ">#REF!</definedName>
    <definedName name="JTTZ" localSheetId="7">#REF!</definedName>
    <definedName name="JTTZ">#REF!</definedName>
    <definedName name="JvSc" localSheetId="7">#REF!</definedName>
    <definedName name="JvSc">#REF!</definedName>
    <definedName name="JX城镇初中生">'[16]J04-2分县基础数据'!$AK$9:$AK$2853</definedName>
    <definedName name="JX城镇小学生">'[16]J04-2分县基础数据'!$AS$9:$AS$2853</definedName>
    <definedName name="JX农村初中生">'[16]J04-2分县基础数据'!$AN$9:$AN$2853</definedName>
    <definedName name="JX农村小学生">'[16]J04-2分县基础数据'!$AW$9:$AW$2853</definedName>
    <definedName name="JX农村学生营养改善试点">'[16]J04-2分县基础数据'!$X$9:$X$2853</definedName>
    <definedName name="JX普高学生">'[16]J04-2分县基础数据'!$AA$9:$AA$2853</definedName>
    <definedName name="JX特校学生">'[16]J04-2分县基础数据'!$AX$9:$AX$2853</definedName>
    <definedName name="JX幼儿园学生">'[16]J04-2分县基础数据'!$BB$9:$BB$2853</definedName>
    <definedName name="JX中职学生">'[16]J04-2分县基础数据'!$AE$9:$AE$2853</definedName>
    <definedName name="JZ应付利息">'[16]J04-2分县基础数据'!$BG$9:$BG$2853</definedName>
    <definedName name="J分配资金_付息">[16]J02分配因素!$G$5</definedName>
    <definedName name="J分配资金_工资">[16]J02分配因素!$D$5</definedName>
    <definedName name="J分配资金_绩效">[16]J02分配因素!$L$5</definedName>
    <definedName name="J分配资金_减税">[16]J02分配因素!$H$5</definedName>
    <definedName name="J分配资金_均衡">[16]J02分配因素!$I$5</definedName>
    <definedName name="J分配资金_均衡横向">[16]J02分配因素!$J$5</definedName>
    <definedName name="J分配资金_均衡纵向">[16]J02分配因素!$K$5</definedName>
    <definedName name="J分配资金_民生">[16]J02分配因素!$F$5</definedName>
    <definedName name="J分配资金_深度贫困">[16]J02分配因素!$M$5</definedName>
    <definedName name="J分配资金_特殊">[16]J02分配因素!$N$5</definedName>
    <definedName name="J分配资金_运转">[16]J02分配因素!$E$5</definedName>
    <definedName name="J分配资金_总额">[16]J02分配因素!$B$5</definedName>
    <definedName name="J基础编码">'[16]J04-2分县基础数据'!$C$9:$C$2853</definedName>
    <definedName name="J基础数据">'[16]J04-2分县基础数据'!$B$9:$BE$2853</definedName>
    <definedName name="J区划编码_2019">[16]J01编码表!$A$4:$A$3246</definedName>
    <definedName name="k">#N/A</definedName>
    <definedName name="KCZZ" localSheetId="7">#REF!</definedName>
    <definedName name="KCZZ">#REF!</definedName>
    <definedName name="kdfkasj">#N/A</definedName>
    <definedName name="kg">#N/A</definedName>
    <definedName name="kgak">#N/A</definedName>
    <definedName name="kjhljk">#N/A</definedName>
    <definedName name="kjhluyi">#N/A</definedName>
    <definedName name="kjlhj">#N/A</definedName>
    <definedName name="kkkk" localSheetId="7">#REF!</definedName>
    <definedName name="kkkk">#REF!</definedName>
    <definedName name="l">#N/A</definedName>
    <definedName name="Level1_13" localSheetId="7">#REF!</definedName>
    <definedName name="Level1_13">#REF!</definedName>
    <definedName name="lkghjk">#N/A</definedName>
    <definedName name="lkjhh">#N/A</definedName>
    <definedName name="loan" localSheetId="7">#REF!</definedName>
    <definedName name="loan">#REF!</definedName>
    <definedName name="LTI" localSheetId="7">#REF!</definedName>
    <definedName name="LTI">#REF!</definedName>
    <definedName name="luil">#N/A</definedName>
    <definedName name="LZYY" localSheetId="7">#REF!</definedName>
    <definedName name="LZYY">#REF!</definedName>
    <definedName name="Match" localSheetId="7">#REF!</definedName>
    <definedName name="Match">#REF!</definedName>
    <definedName name="Match2" localSheetId="7">#REF!</definedName>
    <definedName name="Match2">#REF!</definedName>
    <definedName name="MediBenefit" localSheetId="7">#REF!</definedName>
    <definedName name="MediBenefit">#REF!</definedName>
    <definedName name="mj" localSheetId="7">#REF!</definedName>
    <definedName name="mj">#REF!</definedName>
    <definedName name="Module.Prix_SMC" localSheetId="7">Module.Prix_SMC</definedName>
    <definedName name="Module.Prix_SMC" localSheetId="4">'6.国有资本经营预算调整表'!Module.Prix_SMC</definedName>
    <definedName name="Module.Prix_SMC">#N/A</definedName>
    <definedName name="Month" localSheetId="7">#REF!</definedName>
    <definedName name="Month">#REF!</definedName>
    <definedName name="MS城市低保人数">[23]财政部保基本民生!#REF!</definedName>
    <definedName name="MS城乡居民基本医疗保险">[23]财政部保基本民生!#REF!</definedName>
    <definedName name="MS城乡居民社会养老保险">[23]财政部保基本民生!#REF!</definedName>
    <definedName name="MS城镇初中生">[23]财政部保基本民生!#REF!</definedName>
    <definedName name="MS城镇小学生">[23]财政部保基本民生!#REF!</definedName>
    <definedName name="MS初中公用经费补助">[23]财政部保基本民生!#REF!</definedName>
    <definedName name="MS村委会">[23]财政部保基本民生!#REF!</definedName>
    <definedName name="MS孤儿人口数">[23]财政部保基本民生!#REF!</definedName>
    <definedName name="MS基本公共卫生服务">[23]财政部保基本民生!#REF!</definedName>
    <definedName name="MS计划生育">[23]财政部保基本民生!#REF!</definedName>
    <definedName name="MS老龄人口">[23]财政部保基本民生!#REF!</definedName>
    <definedName name="MS免除普通高中建档立卡等家庭经济困难学生学杂费">[23]财政部保基本民生!#REF!</definedName>
    <definedName name="MS农村初中学生">[23]财政部保基本民生!#REF!</definedName>
    <definedName name="MS农村低保人数">[23]财政部保基本民生!#REF!</definedName>
    <definedName name="MS农村小学生">[23]财政部保基本民生!#REF!</definedName>
    <definedName name="MS农村学生营养改善试点县">[23]财政部保基本民生!#REF!</definedName>
    <definedName name="MS农村义务教育学生营养改善计划">[23]财政部保基本民生!#REF!</definedName>
    <definedName name="MS贫困寄宿生生活补助">[23]财政部保基本民生!#REF!</definedName>
    <definedName name="MS贫困人数">[23]财政部保基本民生!#REF!</definedName>
    <definedName name="MS普高学生">[23]财政部保基本民生!#REF!</definedName>
    <definedName name="MS普通高中学生助学金">[23]财政部保基本民生!#REF!</definedName>
    <definedName name="MS特校生">[23]财政部保基本民生!#REF!</definedName>
    <definedName name="MS小学公用经费补助">[23]财政部保基本民生!#REF!</definedName>
    <definedName name="MS养老缴费人数">[23]财政部保基本民生!#REF!</definedName>
    <definedName name="MS幼儿学生">[23]财政部保基本民生!#REF!</definedName>
    <definedName name="MS中职困难学生补助">[23]财政部保基本民生!#REF!</definedName>
    <definedName name="MS中职学生">[23]财政部保基本民生!#REF!</definedName>
    <definedName name="MS总人口">[23]财政部保基本民生!#REF!</definedName>
    <definedName name="NJGL" localSheetId="7">#REF!</definedName>
    <definedName name="NJGL">#REF!</definedName>
    <definedName name="NJJC" localSheetId="7">#REF!</definedName>
    <definedName name="NJJC">#REF!</definedName>
    <definedName name="NJLX" localSheetId="7">#REF!</definedName>
    <definedName name="NJLX">#REF!</definedName>
    <definedName name="NJTZ" localSheetId="7">#REF!</definedName>
    <definedName name="NJTZ">#REF!</definedName>
    <definedName name="NJXQ" localSheetId="7">#REF!</definedName>
    <definedName name="NJXQ">#REF!</definedName>
    <definedName name="Operation" localSheetId="7">#REF!</definedName>
    <definedName name="Operation">#REF!</definedName>
    <definedName name="Operation_Type" localSheetId="7">#REF!</definedName>
    <definedName name="Operation_Type">#REF!</definedName>
    <definedName name="Orgcode" localSheetId="7">#REF!</definedName>
    <definedName name="Orgcode">#REF!</definedName>
    <definedName name="OS" localSheetId="7">#REF!</definedName>
    <definedName name="OS" localSheetId="4">#REF!</definedName>
    <definedName name="OS">[24]Open!#REF!</definedName>
    <definedName name="OverFood" localSheetId="7">#REF!</definedName>
    <definedName name="OverFood">#REF!</definedName>
    <definedName name="Overtime" localSheetId="7">#REF!</definedName>
    <definedName name="Overtime">#REF!</definedName>
    <definedName name="OvertimeSta" localSheetId="7">#REF!</definedName>
    <definedName name="OvertimeSta">#REF!</definedName>
    <definedName name="OverTraf" localSheetId="7">#REF!</definedName>
    <definedName name="OverTraf">#REF!</definedName>
    <definedName name="point_to_Level" localSheetId="7">#REF!</definedName>
    <definedName name="point_to_Level">#REF!</definedName>
    <definedName name="pr_toolbox" localSheetId="7">[22]Toolbox!$A$3:$I$80</definedName>
    <definedName name="pr_toolbox" localSheetId="4">[22]Toolbox!$A$3:$I$80</definedName>
    <definedName name="pr_toolbox">[15]Toolbox!$A$3:$I$80</definedName>
    <definedName name="_xlnm.Print_Area" localSheetId="2">'1.一般公共预算收入调整表'!$B$1:$G$123</definedName>
    <definedName name="_xlnm.Print_Area" localSheetId="7">'6.国有资本经营预算调整表'!$B$1:$Q$19</definedName>
    <definedName name="_xlnm.Print_Area" localSheetId="8">'7.社保基金预算调整表'!$B$1:$E$188</definedName>
    <definedName name="_xlnm.Print_Area" localSheetId="9">'8.债务余额情况表'!$B$1:$N$13</definedName>
    <definedName name="_xlnm.Print_Area" localSheetId="3">'2.一般公共预算支出调整表'!$B$1:$G$1303</definedName>
    <definedName name="_xlnm.Print_Area" localSheetId="4">'3.动支预备费情况表'!$B$1:$H$13</definedName>
    <definedName name="_xlnm.Print_Area" localSheetId="5">'4.基金收入调整表'!$B$1:$G$57</definedName>
    <definedName name="_xlnm.Print_Area" localSheetId="6">'5.基金支出调整表'!$B$1:$G$293</definedName>
    <definedName name="_xlnm.Print_Area" localSheetId="0">封面!$A$1:$D$8</definedName>
    <definedName name="_xlnm.Print_Area">#N/A</definedName>
    <definedName name="Print_Area_1">#N/A</definedName>
    <definedName name="Print_Area_MI" localSheetId="7">#REF!</definedName>
    <definedName name="Print_Area_MI">#REF!</definedName>
    <definedName name="_xlnm.Print_Titles" localSheetId="2">'1.一般公共预算收入调整表'!$1:$4</definedName>
    <definedName name="_xlnm.Print_Titles" localSheetId="8">'7.社保基金预算调整表'!$1:$3</definedName>
    <definedName name="_xlnm.Print_Titles" localSheetId="3">'2.一般公共预算支出调整表'!$1:$4</definedName>
    <definedName name="_xlnm.Print_Titles" localSheetId="5">'4.基金收入调整表'!$1:$4</definedName>
    <definedName name="_xlnm.Print_Titles" localSheetId="6">'5.基金支出调整表'!$1:$4</definedName>
    <definedName name="_xlnm.Print_Titles">#N/A</definedName>
    <definedName name="Print_Titles_1">#N/A</definedName>
    <definedName name="Prix_SMC" localSheetId="7">Prix_SMC</definedName>
    <definedName name="Prix_SMC" localSheetId="4">'6.国有资本经营预算调整表'!Prix_SMC</definedName>
    <definedName name="Prix_SMC">#N/A</definedName>
    <definedName name="Profit" localSheetId="7">#REF!</definedName>
    <definedName name="Profit">#REF!</definedName>
    <definedName name="PXLZ" localSheetId="7">#REF!</definedName>
    <definedName name="PXLZ">#REF!</definedName>
    <definedName name="PXLZ2" localSheetId="7">#REF!</definedName>
    <definedName name="PXLZ2">#REF!</definedName>
    <definedName name="q" localSheetId="7">#REF!</definedName>
    <definedName name="q">#REF!</definedName>
    <definedName name="QS" localSheetId="7">#REF!</definedName>
    <definedName name="QS">#REF!</definedName>
    <definedName name="QYNJ" localSheetId="7">#REF!</definedName>
    <definedName name="QYNJ">#REF!</definedName>
    <definedName name="rf" localSheetId="7">#REF!</definedName>
    <definedName name="rf">#REF!</definedName>
    <definedName name="rrrr" localSheetId="7">#REF!</definedName>
    <definedName name="rrrr">#REF!</definedName>
    <definedName name="RSS" localSheetId="7">#REF!</definedName>
    <definedName name="RSS">#REF!</definedName>
    <definedName name="rt" localSheetId="7">#REF!</definedName>
    <definedName name="rt">#REF!</definedName>
    <definedName name="rwerwe" localSheetId="7">#REF!</definedName>
    <definedName name="rwerwe">#REF!</definedName>
    <definedName name="s" localSheetId="7">#REF!</definedName>
    <definedName name="s">#REF!</definedName>
    <definedName name="s_c_list" localSheetId="7">[25]Toolbox!$A$7:$H$969</definedName>
    <definedName name="s_c_list" localSheetId="4">[25]Toolbox!$A$7:$H$969</definedName>
    <definedName name="s_c_list">[26]Toolbox!$A$7:$H$969</definedName>
    <definedName name="saagasf">#N/A</definedName>
    <definedName name="sadfaffdas">#N/A</definedName>
    <definedName name="sadfas">#N/A</definedName>
    <definedName name="sadfasdf">#N/A</definedName>
    <definedName name="sadfasfw">#N/A</definedName>
    <definedName name="sadffdag">#N/A</definedName>
    <definedName name="sadfx">#N/A</definedName>
    <definedName name="sadgafasdd">#N/A</definedName>
    <definedName name="sadgafasfd">#N/A</definedName>
    <definedName name="sadgafsdwa">#N/A</definedName>
    <definedName name="sadgasdf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CG" localSheetId="7">#REF!</definedName>
    <definedName name="SCG" localSheetId="4">#REF!</definedName>
    <definedName name="SCG">'[27]G.1R-Shou COP Gf'!#REF!</definedName>
    <definedName name="sd" localSheetId="7" hidden="1">#REF!</definedName>
    <definedName name="sd" hidden="1">#REF!</definedName>
    <definedName name="sdafg">#N/A</definedName>
    <definedName name="sdasqw">#N/A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fw">#N/A</definedName>
    <definedName name="sdfwsa">#N/A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lfee" localSheetId="7">'[22]Financ. Overview'!$H$13</definedName>
    <definedName name="sdlfee" localSheetId="4">'[22]Financ. Overview'!$H$13</definedName>
    <definedName name="sdlfee">'[15]Financ. Overview'!$H$13</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HKFQ" localSheetId="7">#REF!</definedName>
    <definedName name="SHKFQ">#REF!</definedName>
    <definedName name="SHKFQ2" localSheetId="7">#REF!</definedName>
    <definedName name="SHKFQ2">#REF!</definedName>
    <definedName name="SHKFQ3" localSheetId="7">#REF!</definedName>
    <definedName name="SHKFQ3">#REF!</definedName>
    <definedName name="solar_ratio" localSheetId="7">'[28]POWER ASSUMPTIONS'!$H$7</definedName>
    <definedName name="solar_ratio" localSheetId="4">'[28]POWER ASSUMPTIONS'!$H$7</definedName>
    <definedName name="solar_ratio">'[29]POWER ASSUMPTIONS'!$H$7</definedName>
    <definedName name="SoR" localSheetId="7">#REF!</definedName>
    <definedName name="SoR">#REF!</definedName>
    <definedName name="ss" localSheetId="7">#REF!</definedName>
    <definedName name="ss">#REF!</definedName>
    <definedName name="ss7fee" localSheetId="7">'[22]Financ. Overview'!$H$18</definedName>
    <definedName name="ss7fee" localSheetId="4">'[22]Financ. Overview'!$H$18</definedName>
    <definedName name="ss7fee">'[15]Financ. Overview'!$H$18</definedName>
    <definedName name="ssfafag">#N/A</definedName>
    <definedName name="STI_Language" localSheetId="7">#REF!</definedName>
    <definedName name="STI_Language">#REF!</definedName>
    <definedName name="Stock_Plan" localSheetId="7">#REF!</definedName>
    <definedName name="Stock_Plan">#REF!</definedName>
    <definedName name="subsfee" localSheetId="7">'[22]Financ. Overview'!$H$14</definedName>
    <definedName name="subsfee" localSheetId="4">'[22]Financ. Overview'!$H$14</definedName>
    <definedName name="subsfee">'[15]Financ. Overview'!$H$14</definedName>
    <definedName name="SXC" localSheetId="7">#REF!</definedName>
    <definedName name="SXC">#REF!</definedName>
    <definedName name="SYQ" localSheetId="7">#REF!</definedName>
    <definedName name="SYQ">#REF!</definedName>
    <definedName name="TableName">"Dummy"</definedName>
    <definedName name="ThingHoliday" localSheetId="7">#REF!</definedName>
    <definedName name="ThingHoliday">#REF!</definedName>
    <definedName name="toolbox" localSheetId="7">[30]Toolbox!$C$5:$T$1578</definedName>
    <definedName name="toolbox" localSheetId="4">[30]Toolbox!$C$5:$T$1578</definedName>
    <definedName name="toolbox">[31]Toolbox!$C$5:$T$1578</definedName>
    <definedName name="TQLZ" localSheetId="7">#REF!</definedName>
    <definedName name="TQLZ">#REF!</definedName>
    <definedName name="tr" localSheetId="7">#REF!</definedName>
    <definedName name="tr">#REF!</definedName>
    <definedName name="TrainingFee" localSheetId="7">#REF!</definedName>
    <definedName name="TrainingFee">#REF!</definedName>
    <definedName name="try">#N/A</definedName>
    <definedName name="tt" localSheetId="7">#REF!</definedName>
    <definedName name="tt">#REF!</definedName>
    <definedName name="ttt" localSheetId="7">#REF!</definedName>
    <definedName name="ttt">#REF!</definedName>
    <definedName name="tttt" localSheetId="7">#REF!</definedName>
    <definedName name="tttt">#REF!</definedName>
    <definedName name="TXF" localSheetId="7">#REF!</definedName>
    <definedName name="TXF">#REF!</definedName>
    <definedName name="TXSS" localSheetId="7">#REF!</definedName>
    <definedName name="TXSS">#REF!</definedName>
    <definedName name="TXSS2" localSheetId="7">#REF!</definedName>
    <definedName name="TXSS2">#REF!</definedName>
    <definedName name="Type_of_Industry" localSheetId="7">#REF!</definedName>
    <definedName name="Type_of_Industry">#REF!</definedName>
    <definedName name="uu" localSheetId="7">#REF!</definedName>
    <definedName name="uu">#REF!</definedName>
    <definedName name="uyi">#N/A</definedName>
    <definedName name="V5.1Fee" localSheetId="7">'[22]Financ. Overview'!$H$15</definedName>
    <definedName name="V5.1Fee" localSheetId="4">'[22]Financ. Overview'!$H$15</definedName>
    <definedName name="V5.1Fee">'[15]Financ. Overview'!$H$15</definedName>
    <definedName name="w" localSheetId="7">#REF!</definedName>
    <definedName name="w">#REF!</definedName>
    <definedName name="we" localSheetId="7">#REF!</definedName>
    <definedName name="we">#REF!</definedName>
    <definedName name="Weight" localSheetId="7">#REF!</definedName>
    <definedName name="Weight">#REF!</definedName>
    <definedName name="ws" localSheetId="7">#REF!</definedName>
    <definedName name="ws">#REF!</definedName>
    <definedName name="ww" localSheetId="7" hidden="1">#REF!</definedName>
    <definedName name="ww" hidden="1">#REF!</definedName>
    <definedName name="www" localSheetId="7">#REF!</definedName>
    <definedName name="www">#REF!</definedName>
    <definedName name="XC标准偏差倍数">'[16]C01县级测算'!$C$3</definedName>
    <definedName name="XC系数上限">'[16]C01县级测算'!$B$3</definedName>
    <definedName name="XC系数下限">'[16]C01县级测算'!$A$3</definedName>
    <definedName name="XMFL">[32]项目类型!$F$3:$F$75</definedName>
    <definedName name="XMFL2">[33]项目类型!$F$3:$F$75</definedName>
    <definedName name="XQJ保工资需求基数">[16]G01三保和付息需求基数!$F$9:$F$2853</definedName>
    <definedName name="XQJ保民生需求基数">[16]G01三保和付息需求基数!$L$9:$L$2853</definedName>
    <definedName name="XQJ保运转需求基数">[16]G01三保和付息需求基数!$I$9:$I$2853</definedName>
    <definedName name="XQJ付息需求基数">[16]G01三保和付息需求基数!$O$9:$O$2853</definedName>
    <definedName name="XQ保工资需求">[34]保工资运转!#REF!</definedName>
    <definedName name="XQ保民生需求">[23]财政部保基本民生!#REF!</definedName>
    <definedName name="XQ保运转需求">[34]保工资运转!#REF!</definedName>
    <definedName name="XQ调整后的保工资需求">'[16]C01县级测算'!$I$9:$I$2853</definedName>
    <definedName name="XQ津补贴需求">[34]保工资运转!#REF!</definedName>
    <definedName name="XS补助对象系数">'[16]C01县级测算'!$D$9:$D$2853</definedName>
    <definedName name="XS付息分档系数">'[16]C01县级测算'!$AB$9:$AB$2853</definedName>
    <definedName name="XS工资分档系数">'[16]C01县级测算'!$L$9:$L$2853</definedName>
    <definedName name="XS津补贴分档系数">'[16]C01县级测算'!$P$9:$P$2853</definedName>
    <definedName name="XS民生分档系数">'[16]C01县级测算'!$X$9:$X$2853</definedName>
    <definedName name="XS运转分档系数">'[16]C01县级测算'!$T$9:$T$2853</definedName>
    <definedName name="y" localSheetId="7">#REF!</definedName>
    <definedName name="y">#REF!</definedName>
    <definedName name="Years_of_Establishment" localSheetId="7">#REF!</definedName>
    <definedName name="Years_of_Establishment">#REF!</definedName>
    <definedName name="Yes_No" localSheetId="7">#REF!</definedName>
    <definedName name="Yes_No">#REF!</definedName>
    <definedName name="YGBD" localSheetId="7">#REF!</definedName>
    <definedName name="YGBD">#REF!</definedName>
    <definedName name="YorN" localSheetId="7">#REF!</definedName>
    <definedName name="YorN">#REF!</definedName>
    <definedName name="YorN2" localSheetId="7">#REF!</definedName>
    <definedName name="YorN2">#REF!</definedName>
    <definedName name="YUANGONG" localSheetId="7">#REF!</definedName>
    <definedName name="YUANGONG">#REF!</definedName>
    <definedName name="yyyy" localSheetId="7">#REF!</definedName>
    <definedName name="yyyy">#REF!</definedName>
    <definedName name="YZ公用经费标准_公检法">[34]保工资运转!#REF!</definedName>
    <definedName name="YZ公用经费标准_其他">[34]保工资运转!#REF!</definedName>
    <definedName name="YZ公用经费标准_行政">[34]保工资运转!#REF!</definedName>
    <definedName name="YZ津补贴标准_离休">[34]保工资运转!#REF!</definedName>
    <definedName name="YZ津补贴标准_退休">[34]保工资运转!#REF!</definedName>
    <definedName name="YZ津补贴标准_在职">[34]保工资运转!#REF!</definedName>
    <definedName name="Z32_Cost_red" localSheetId="7">#REF!</definedName>
    <definedName name="Z32_Cost_red" localSheetId="4">#REF!</definedName>
    <definedName name="Z32_Cost_red">'[15]Financ. Overview'!#REF!</definedName>
    <definedName name="ZCSX">[35]下拉选项!$I$3:$I$14</definedName>
    <definedName name="ZFFW" localSheetId="7">#REF!</definedName>
    <definedName name="ZFFW">#REF!</definedName>
    <definedName name="ZFJIFS2" localSheetId="7">#REF!</definedName>
    <definedName name="ZFJIFS2">#REF!</definedName>
    <definedName name="ZFJTFS" localSheetId="7">#REF!</definedName>
    <definedName name="ZFJTFS">#REF!</definedName>
    <definedName name="ZFJTFS2" localSheetId="7">#REF!</definedName>
    <definedName name="ZFJTFS2">#REF!</definedName>
    <definedName name="ZSBZ" localSheetId="7">#REF!</definedName>
    <definedName name="ZSBZ">#REF!</definedName>
    <definedName name="ZSBZ2" localSheetId="7">#REF!</definedName>
    <definedName name="ZSBZ2">#REF!</definedName>
    <definedName name="保险">'[5]SW-TEO'!#REF!</definedName>
    <definedName name="本级标准收入2004年">[36]本年收入合计!$E$4:$E$184</definedName>
    <definedName name="本年">'[37]1-4余额表'!$L$3</definedName>
    <definedName name="本年度调薪次数">[38]选择选项!$B$244:$B$247</definedName>
    <definedName name="拨款汇总_合计">SUM([39]汇总!IT1:IV1)</definedName>
    <definedName name="部" localSheetId="7">#REF!</definedName>
    <definedName name="部">#REF!</definedName>
    <definedName name="财务年度起始月份">[38]选择选项!$E$2:$E$13</definedName>
    <definedName name="财政供养" localSheetId="7">#REF!</definedName>
    <definedName name="财政供养">#REF!</definedName>
    <definedName name="财政供养人员增幅2004年">[40]财政供养人员增幅!$E$6</definedName>
    <definedName name="财政供养人员增幅2004年分县">[40]财政供养人员增幅!$E$4:$E$184</definedName>
    <definedName name="参与绩效月数">[38]选择选项!$D$225:$D$230</definedName>
    <definedName name="成本差异系数">VLOOKUP([41]公路里程!$C1,[42]差异系数!$A$6:$C$229,3,)</definedName>
    <definedName name="城市">[38]选择选项!$B$2:$B$25</definedName>
    <definedName name="城市维护费">VLOOKUP([41]公路里程!$D1,'[43]2009'!$A$10:$AS$255,40,)</definedName>
    <definedName name="赤字县图" localSheetId="7">#REF!</definedName>
    <definedName name="赤字县图">#REF!</definedName>
    <definedName name="处室" localSheetId="7">#REF!</definedName>
    <definedName name="处室">#REF!</definedName>
    <definedName name="村级标准支出">[44]村级支出!$E$4:$E$184</definedName>
    <definedName name="村级支出">VLOOKUP([41]公路里程!$D1,'[45]L24'!$B$7:$Y$4958,9,)</definedName>
    <definedName name="大多数">[46]XL4Poppy!$A$15</definedName>
    <definedName name="大幅度" localSheetId="7">#REF!</definedName>
    <definedName name="大幅度">#REF!</definedName>
    <definedName name="弹性工作制形式">[38]选择选项!$B$407:$B$410</definedName>
    <definedName name="当年">'[47]1-1余额表'!$L$1</definedName>
    <definedName name="地方病防治系数">VLOOKUP([41]公路里程!$C1,[42]data!$C$6:$AR$210,42,)</definedName>
    <definedName name="地区">OFFSET('[47]1-1余额表'!$A$7,,,COUNTA('[47]1-1余额表'!$A$1:$A$65536)-1)</definedName>
    <definedName name="地区名称">[48]封面!#REF!</definedName>
    <definedName name="地税" localSheetId="7" hidden="1">#REF!</definedName>
    <definedName name="地税" hidden="1">#REF!</definedName>
    <definedName name="第二产业分县2003年">[49]GDP!$G$4:$G$184</definedName>
    <definedName name="第二产业合计2003年">[49]GDP!$G$4</definedName>
    <definedName name="第三产业分县2003年">[49]GDP!$H$4:$H$184</definedName>
    <definedName name="第三产业合计2003年">[49]GDP!$H$4</definedName>
    <definedName name="定期体检的频率">[38]选择选项!$B$427:$B$431</definedName>
    <definedName name="饿" localSheetId="7">#REF!</definedName>
    <definedName name="饿">#REF!</definedName>
    <definedName name="飞机">[38]选择选项!$B$396:$B$398</definedName>
    <definedName name="凤飞飞" localSheetId="7" hidden="1">#REF!</definedName>
    <definedName name="凤飞飞" hidden="1">#REF!</definedName>
    <definedName name="耕地占用税分县2003年">[50]一般预算收入!$U$4:$U$184</definedName>
    <definedName name="耕地占用税合计2003年">[50]一般预算收入!$U$4</definedName>
    <definedName name="工厂" localSheetId="7">#REF!</definedName>
    <definedName name="工厂">#REF!</definedName>
    <definedName name="工商税收2004年">[51]工商税收!$S$4:$S$184</definedName>
    <definedName name="工商税收合计2004年">[51]工商税收!$S$4</definedName>
    <definedName name="公共安全部门">VLOOKUP([41]公路里程!$D1,'[43]2009'!$A$10:$AS$255,33,)</definedName>
    <definedName name="公检法司部门编制数">[52]公检法司编制!$E$4:$E$184</definedName>
    <definedName name="公司级别">[53]选择选项!$A$662:$A$664</definedName>
    <definedName name="公司所属级别1">[38]选择选项!$B$27:$B$34</definedName>
    <definedName name="公司与个人缴费比">[38]选择选项!$B$350:$B$360</definedName>
    <definedName name="公司主管部门">[54]有效性列表!$B$2:$B$7</definedName>
    <definedName name="公用标准支出">[55]合计!$E$4:$E$184</definedName>
    <definedName name="购车补贴发放方法">[38]选择选项!$B$381:$B$383</definedName>
    <definedName name="股票增殖权益2" localSheetId="7">#REF!</definedName>
    <definedName name="股票增殖权益2">#REF!</definedName>
    <definedName name="固定与变动薪资的比">[38]选择选项!$B$278:$B$288</definedName>
    <definedName name="雇员类别">[38]选择选项!$B$566:$B$567</definedName>
    <definedName name="还有" localSheetId="7">#REF!</definedName>
    <definedName name="还有">#REF!</definedName>
    <definedName name="海外背景">[38]选择选项!$B$569:$B$572</definedName>
    <definedName name="汇率" localSheetId="7">#REF!</definedName>
    <definedName name="汇率">#REF!</definedName>
    <definedName name="火车">[38]选择选项!$B$391:$B$394</definedName>
    <definedName name="机场">'[5]SW-TEO'!#REF!</definedName>
    <definedName name="基金处室" localSheetId="7">#REF!</definedName>
    <definedName name="基金处室">#REF!</definedName>
    <definedName name="基金金额" localSheetId="7">#REF!</definedName>
    <definedName name="基金金额">#REF!</definedName>
    <definedName name="基金科目" localSheetId="7">#REF!</definedName>
    <definedName name="基金科目">#REF!</definedName>
    <definedName name="基金类型" localSheetId="7">#REF!</definedName>
    <definedName name="基金类型">#REF!</definedName>
    <definedName name="绩效考核频率">[38]选择选项!$B$465:$B$469</definedName>
    <definedName name="建设情况">[56]指标项!$D$2:$D$3</definedName>
    <definedName name="交集补助比例">1/2</definedName>
    <definedName name="交通费">VLOOKUP([57]经费权重!$B1,[58]分县数据!$A$9:$BA$258,23,)</definedName>
    <definedName name="教育部门">VLOOKUP([41]公路里程!$D1,'[43]2009'!$A$10:$AS$255,34,)</definedName>
    <definedName name="金额" localSheetId="7">#REF!</definedName>
    <definedName name="金额">#REF!</definedName>
    <definedName name="科目" localSheetId="7">#REF!</definedName>
    <definedName name="科目">#REF!</definedName>
    <definedName name="科目表">'[4]SW-TEO'!#REF!</definedName>
    <definedName name="可比增幅上限">[16]J02分配因素!$B$10</definedName>
    <definedName name="可比增幅下限">[16]J02分配因素!$B$11</definedName>
    <definedName name="昆明">'[5]SW-TEO'!#REF!</definedName>
    <definedName name="类型" localSheetId="7">#REF!</definedName>
    <definedName name="类型">#REF!</definedName>
    <definedName name="离退休">VLOOKUP([41]公路里程!$D1,[59]Sheet1!$A$3:$J$252,2,)</definedName>
    <definedName name="离职原因" localSheetId="7">#REF!</definedName>
    <definedName name="离职原因">#REF!</definedName>
    <definedName name="连通方式">[56]指标项!$F$2:$F$6</definedName>
    <definedName name="连通性质">[56]指标项!$E$2:$E$5</definedName>
    <definedName name="林业部门">VLOOKUP([41]公路里程!$D1,[59]Sheet1!$A$3:$J$252,6,)</definedName>
    <definedName name="旅游最大范围">[38]选择选项!$B$433:$B$436</definedName>
    <definedName name="母公司所在区域">[38]选择选项!$B$153:$B$166</definedName>
    <definedName name="年基本工资平均发放月数">[38]选择选项!$B$224:$B$232</definedName>
    <definedName name="农林水气">[60]D011H403!$A$5:$C$60</definedName>
    <definedName name="农业部门">VLOOKUP([41]公路里程!$D1,[59]Sheet1!$A$7:$J$252,5,)</definedName>
    <definedName name="农业人口2003年">[61]农业人口!$E$4:$E$184</definedName>
    <definedName name="农业税分县2003年">[50]一般预算收入!$S$4:$S$184</definedName>
    <definedName name="农业税合计2003年">[50]一般预算收入!$S$4</definedName>
    <definedName name="农业特产税分县2003年">[50]一般预算收入!$T$4:$T$184</definedName>
    <definedName name="农业特产税合计2003年">[50]一般预算收入!$T$4</definedName>
    <definedName name="农业用地面积">[62]农业用地!$E$4:$E$184</definedName>
    <definedName name="平台" localSheetId="7">#REF!</definedName>
    <definedName name="平台" localSheetId="4">#REF!</definedName>
    <definedName name="平台">'[5]SW-TEO'!#REF!</definedName>
    <definedName name="平台法人性质">[63]参数表!$D$2:$D$4</definedName>
    <definedName name="期满未休公司福利假处理方法">[38]选择选项!$B$422:$B$425</definedName>
    <definedName name="期满未休年假处理方法">[38]选择选项!$B$417:$B$420</definedName>
    <definedName name="其他补助比例">40%</definedName>
    <definedName name="其他限制开发区资金规模">10</definedName>
    <definedName name="其他支出">VLOOKUP([41]公路里程!$D1,'[43]2009'!$A$10:$AS$255,45,)</definedName>
    <definedName name="企业性质">[38]选择选项!$E$27:$E$33</definedName>
    <definedName name="契税分县2003年">[50]一般预算收入!$V$4:$V$184</definedName>
    <definedName name="契税合计2003年">[50]一般预算收入!$V$4</definedName>
    <definedName name="取暖费">VLOOKUP([57]经费权重!$B1,[58]分县数据!$A$9:$BA$258,21,)</definedName>
    <definedName name="去年">'[37]1-4余额表'!$L$4</definedName>
    <definedName name="全部担保">OFFSET('[47]1-1余额表'!$G$7,,,COUNTA('[47]1-1余额表'!$G$1:$G$65536)-1)</definedName>
    <definedName name="全部一般">OFFSET('[47]1-1余额表'!$E$7,,,COUNTA('[47]1-1余额表'!$E$1:$E$65536)-1)</definedName>
    <definedName name="全部余额">OFFSET('[47]1-1余额表'!$C$7,,,COUNTA('[47]1-1余额表'!$C$1:$C$65536)-1)</definedName>
    <definedName name="全部直接">OFFSET('[47]1-1余额表'!$D$7,,,COUNTA('[47]1-1余额表'!$D$1:$D$65536)-1)</definedName>
    <definedName name="全部专项">OFFSET('[47]1-1余额表'!$F$7,,,COUNTA('[47]1-1余额表'!$F$1:$F$65536)-1)</definedName>
    <definedName name="全额差额比例">'[64]C01-1'!#REF!</definedName>
    <definedName name="人员标准支出">[65]人员支出!$E$4:$E$184</definedName>
    <definedName name="人员经费">VLOOKUP([57]经费权重!$B1,[58]分县数据!$A$9:$BA$258,4,)+VLOOKUP([57]经费权重!$B1,[58]分县数据!$A$9:$BA$258,39,)</definedName>
    <definedName name="日" localSheetId="7">#REF!</definedName>
    <definedName name="日">#REF!</definedName>
    <definedName name="山东各县" localSheetId="7">#REF!</definedName>
    <definedName name="山东各县">#REF!</definedName>
    <definedName name="上年">'[37]1-4余额表'!$L$2</definedName>
    <definedName name="设计阶段">[56]指标项!$G$2:$G$5</definedName>
    <definedName name="社会保障支出">VLOOKUP([41]公路里程!$D1,'[66]2007'!$A$10:$AS$257,29,)</definedName>
    <definedName name="生产列1" localSheetId="7">#REF!</definedName>
    <definedName name="生产列1">#REF!</definedName>
    <definedName name="生产列11" localSheetId="7">#REF!</definedName>
    <definedName name="生产列11">#REF!</definedName>
    <definedName name="生产列15" localSheetId="7">#REF!</definedName>
    <definedName name="生产列15">#REF!</definedName>
    <definedName name="生产列16" localSheetId="7">#REF!</definedName>
    <definedName name="生产列16">#REF!</definedName>
    <definedName name="生产列17" localSheetId="7">#REF!</definedName>
    <definedName name="生产列17">#REF!</definedName>
    <definedName name="生产列19" localSheetId="7">#REF!</definedName>
    <definedName name="生产列19">#REF!</definedName>
    <definedName name="生产列2" localSheetId="7">#REF!</definedName>
    <definedName name="生产列2">#REF!</definedName>
    <definedName name="生产列20" localSheetId="7">#REF!</definedName>
    <definedName name="生产列20">#REF!</definedName>
    <definedName name="生产列3" localSheetId="7">#REF!</definedName>
    <definedName name="生产列3">#REF!</definedName>
    <definedName name="生产列4" localSheetId="7">#REF!</definedName>
    <definedName name="生产列4">#REF!</definedName>
    <definedName name="生产列5" localSheetId="7">#REF!</definedName>
    <definedName name="生产列5">#REF!</definedName>
    <definedName name="生产列6" localSheetId="7">#REF!</definedName>
    <definedName name="生产列6">#REF!</definedName>
    <definedName name="生产列7" localSheetId="7">#REF!</definedName>
    <definedName name="生产列7">#REF!</definedName>
    <definedName name="生产列8" localSheetId="7">#REF!</definedName>
    <definedName name="生产列8">#REF!</definedName>
    <definedName name="生产列9" localSheetId="7">#REF!</definedName>
    <definedName name="生产列9">#REF!</definedName>
    <definedName name="生产期" localSheetId="7">#REF!</definedName>
    <definedName name="生产期">#REF!</definedName>
    <definedName name="生产期1" localSheetId="7">#REF!</definedName>
    <definedName name="生产期1">#REF!</definedName>
    <definedName name="生产期11" localSheetId="7">#REF!</definedName>
    <definedName name="生产期11">#REF!</definedName>
    <definedName name="生产期123" localSheetId="7">#REF!</definedName>
    <definedName name="生产期123">#REF!</definedName>
    <definedName name="生产期15" localSheetId="7">#REF!</definedName>
    <definedName name="生产期15">#REF!</definedName>
    <definedName name="生产期16" localSheetId="7">#REF!</definedName>
    <definedName name="生产期16">#REF!</definedName>
    <definedName name="生产期17" localSheetId="7">#REF!</definedName>
    <definedName name="生产期17">#REF!</definedName>
    <definedName name="生产期19" localSheetId="7">#REF!</definedName>
    <definedName name="生产期19">#REF!</definedName>
    <definedName name="生产期2" localSheetId="7">#REF!</definedName>
    <definedName name="生产期2">#REF!</definedName>
    <definedName name="生产期20" localSheetId="7">#REF!</definedName>
    <definedName name="生产期20">#REF!</definedName>
    <definedName name="生产期3" localSheetId="7">#REF!</definedName>
    <definedName name="生产期3">#REF!</definedName>
    <definedName name="生产期4" localSheetId="7">#REF!</definedName>
    <definedName name="生产期4">#REF!</definedName>
    <definedName name="生产期5" localSheetId="7">#REF!</definedName>
    <definedName name="生产期5">#REF!</definedName>
    <definedName name="生产期6" localSheetId="7">#REF!</definedName>
    <definedName name="生产期6">#REF!</definedName>
    <definedName name="生产期7" localSheetId="7">#REF!</definedName>
    <definedName name="生产期7">#REF!</definedName>
    <definedName name="生产期8" localSheetId="7">#REF!</definedName>
    <definedName name="生产期8">#REF!</definedName>
    <definedName name="生产期9" localSheetId="7">#REF!</definedName>
    <definedName name="生产期9">#REF!</definedName>
    <definedName name="生态区层次明细" localSheetId="7" hidden="1">#REF!</definedName>
    <definedName name="生态区层次明细" hidden="1">#REF!</definedName>
    <definedName name="省级担保">OFFSET('[47]2-11担保分级表'!$C$6,,,COUNTA('[47]2-11担保分级表'!$C$1:$C$65536)-1)</definedName>
    <definedName name="省级一般">OFFSET('[47]2-7一般分级表'!$C$6,,,COUNTA('[47]2-7一般分级表'!$C$1:$C$65536)-1)</definedName>
    <definedName name="省级余额">OFFSET('[47]2-1余额分级表'!$C$6,,,COUNTA('[47]2-1余额分级表'!$C$1:$C$65536)-1)</definedName>
    <definedName name="省级直接">OFFSET('[47]2-5直接分级表'!$C$6,,,COUNTA('[47]2-5直接分级表'!$C$1:$C$65536)-1)</definedName>
    <definedName name="省级专项">OFFSET('[47]2-9专项分级表'!$C$6,,,COUNTA('[47]2-9专项分级表'!$C$1:$C$65536)-1)</definedName>
    <definedName name="省区">[67]均衡!$B$4:$B$44</definedName>
    <definedName name="使用轿车报销策略">[38]选择选项!$B$386:$B$389</definedName>
    <definedName name="市级担保">OFFSET('[47]2-11担保分级表'!$E$6,,,COUNTA('[47]2-11担保分级表'!$E$1:$E$65536)-1)</definedName>
    <definedName name="市级一般">OFFSET('[47]2-7一般分级表'!$E$6,,,COUNTA('[47]2-7一般分级表'!$E$1:$E$65536)-1)</definedName>
    <definedName name="市级余额">OFFSET('[47]2-1余额分级表'!$E$6,,,COUNTA('[47]2-1余额分级表'!$E$1:$E$65536)-1)</definedName>
    <definedName name="市级直接">OFFSET('[47]2-5直接分级表'!$E$6,,,COUNTA('[47]2-5直接分级表'!$E$1:$E$65536)-1)</definedName>
    <definedName name="市级专项">OFFSET('[47]2-9专项分级表'!$E$6,,,COUNTA('[47]2-9专项分级表'!$E$1:$E$65536)-1)</definedName>
    <definedName name="事业发展支出">[68]事业发展!$E$4:$E$184</definedName>
    <definedName name="是" localSheetId="7">#REF!</definedName>
    <definedName name="是">#REF!</definedName>
    <definedName name="是否" localSheetId="7">[38]选择选项!$E$40:$E$41</definedName>
    <definedName name="是否" localSheetId="4">[38]选择选项!$E$40:$E$41</definedName>
    <definedName name="是否">[56]指标项!$A$2:$A$3</definedName>
    <definedName name="是否立项">[69]区划对应表!$E$1:$E$2</definedName>
    <definedName name="是否上市">[38]选择选项!$E$34:$E$39</definedName>
    <definedName name="水利部门">VLOOKUP([41]公路里程!$D1,[59]Sheet1!$A$3:$J$252,7,)</definedName>
    <definedName name="四季度">'[70]C01-1'!#REF!</definedName>
    <definedName name="所得税">'[5]SW-TEO'!#REF!</definedName>
    <definedName name="提供教育经费的方式">[38]选择选项!$B$438:$B$440</definedName>
    <definedName name="投资国别" localSheetId="7">#REF!</definedName>
    <definedName name="投资国别">#REF!</definedName>
    <definedName name="卫生部门">VLOOKUP([41]公路里程!$D1,'[43]2009'!$A$10:$AS$255,38,)</definedName>
    <definedName name="位次d">[71]四月份月报!#REF!</definedName>
    <definedName name="文体广部门">VLOOKUP([41]公路里程!$D1,'[43]2009'!$A$10:$AS$255,36,)</definedName>
    <definedName name="县级担保">OFFSET('[47]2-11担保分级表'!$G$6,,,COUNTA('[47]2-11担保分级表'!$G$1:$G$65536)-1)</definedName>
    <definedName name="县级一般">OFFSET('[47]2-7一般分级表'!$G$6,,,COUNTA('[47]2-7一般分级表'!$G$1:$G$65536)-1)</definedName>
    <definedName name="县级余额">OFFSET('[47]2-1余额分级表'!$G$6,,,COUNTA('[47]2-1余额分级表'!$G$1:$G$65536)-1)</definedName>
    <definedName name="县级直接">OFFSET('[47]2-5直接分级表'!$G$6,,,COUNTA('[47]2-5直接分级表'!$G$1:$G$65536)-1)</definedName>
    <definedName name="县级专项">OFFSET('[47]2-9专项分级表'!$G$6,,,COUNTA('[47]2-9专项分级表'!$G$1:$G$65536)-1)</definedName>
    <definedName name="乡级担保">OFFSET('[47]2-11担保分级表'!$I$6,,,COUNTA('[47]2-11担保分级表'!$I$1:$I$65536)-1)</definedName>
    <definedName name="乡级一般">OFFSET('[47]2-7一般分级表'!$I$6,,,COUNTA('[47]2-7一般分级表'!$I$1:$I$65536)-1)</definedName>
    <definedName name="乡级余额">OFFSET('[47]2-1余额分级表'!$I$6,,,COUNTA('[47]2-1余额分级表'!$I$1:$I$65536)-1)</definedName>
    <definedName name="乡级直接">OFFSET('[47]2-5直接分级表'!$I$6,,,COUNTA('[47]2-5直接分级表'!$I$1:$I$65536)-1)</definedName>
    <definedName name="乡级专项">OFFSET('[47]2-9专项分级表'!$I$6,,,COUNTA('[47]2-9专项分级表'!$I$1:$I$65536)-1)</definedName>
    <definedName name="乡镇个数">[72]行政区划!$D$6:$D$184</definedName>
    <definedName name="项目类型">[73]基础数据!$A$1:$A$66</definedName>
    <definedName name="新表" localSheetId="7">新表</definedName>
    <definedName name="新表" localSheetId="4">'6.国有资本经营预算调整表'!新表</definedName>
    <definedName name="新表">#REF!</definedName>
    <definedName name="新分享">'[5]SW-TEO'!#REF!</definedName>
    <definedName name="新昆明">'[5]SW-TEO'!#REF!</definedName>
    <definedName name="行业" localSheetId="7">#REF!</definedName>
    <definedName name="行业">#REF!</definedName>
    <definedName name="行业门类">[74]代码!$A$1:$AF$1</definedName>
    <definedName name="行业门类1">[38]选择选项!$F$56:$Y$56</definedName>
    <definedName name="行业种类">[75]代码!$A$1:$AF$1</definedName>
    <definedName name="行政部门">VLOOKUP([41]公路里程!$D1,'[43]2009'!$A$10:$AS$255,30,)</definedName>
    <definedName name="行政管理部门编制数">[52]行政编制!$E$4:$E$184</definedName>
    <definedName name="行政区划">[54]区划对应表!$A$20:$A$36</definedName>
    <definedName name="行政区划级次">[54]有效性列表!$A$2:$A$6</definedName>
    <definedName name="行政区划名称">[76]区划对应表!$B$1:$B$19</definedName>
    <definedName name="性别" localSheetId="7">[38]选择选项!$B$562:$B$563</definedName>
    <definedName name="性别" localSheetId="4">[38]选择选项!$B$562:$B$563</definedName>
    <definedName name="性别">[77]基础编码!$H$2:$H$3</definedName>
    <definedName name="学历">[77]基础编码!$S$2:$S$9</definedName>
    <definedName name="一般预算收入2002年">'[78]2002年一般预算收入'!$AC$4:$AC$184</definedName>
    <definedName name="一般预算收入2003年">[50]一般预算收入!$AD$4:$AD$184</definedName>
    <definedName name="一般预算收入合计2003年">[50]一般预算收入!$AC$4</definedName>
    <definedName name="银行贷款所在地">[69]区划对应表!$D$1:$D$202</definedName>
    <definedName name="银行类型二">[73]基础数据!$E$1:$E$216</definedName>
    <definedName name="银行类型一">[73]基础数据!$C$1:$C$21</definedName>
    <definedName name="应届奖金方案">[38]选择选项!$B$337:$B$338</definedName>
    <definedName name="应届生奖金发放频率" localSheetId="7">#REF!</definedName>
    <definedName name="应届生奖金发放频率">#REF!</definedName>
    <definedName name="应届生奖金方案">[38]选择选项!$B$334:$B$335</definedName>
    <definedName name="营运方式" localSheetId="7">#REF!</definedName>
    <definedName name="营运方式">#REF!</definedName>
    <definedName name="有否奖金">[38]选择选项!$B$334:$B$335</definedName>
    <definedName name="员工所在城市">[38]选择选项!$B$530:$B$551</definedName>
    <definedName name="员工享有法定年假条件">[38]选择选项!$B$412:$B$415</definedName>
    <definedName name="增支比例">0.8</definedName>
    <definedName name="正职" localSheetId="7">#REF!</definedName>
    <definedName name="正职">#REF!</definedName>
    <definedName name="政策性挂账">OFFSET('[47]1-1余额表'!$H$7,,,COUNTA('[47]1-1余额表'!$H$1:$H$65536)-1)</definedName>
    <definedName name="支出">'[21]P1012001'!$A$6:$E$117</definedName>
    <definedName name="制定培训预算的月份">[38]选择选项!$B$504:$B$515</definedName>
    <definedName name="中小学生人数2003年">[79]中小学生!$E$4:$E$184</definedName>
    <definedName name="主要绩效考核方法">[38]选择选项!$B$457:$B$463</definedName>
    <definedName name="专项收入年初预算数" localSheetId="7">#REF!</definedName>
    <definedName name="专项收入年初预算数" localSheetId="3">#REF!</definedName>
    <definedName name="专项收入年初预算数" localSheetId="4">#REF!</definedName>
    <definedName name="专项收入年初预算数" localSheetId="5">#REF!</definedName>
    <definedName name="专项收入年初预算数" localSheetId="6">#REF!</definedName>
    <definedName name="专项收入年初预算数">#REF!</definedName>
    <definedName name="专项收入全年预计数" localSheetId="7">#REF!</definedName>
    <definedName name="专项收入全年预计数" localSheetId="3">#REF!</definedName>
    <definedName name="专项收入全年预计数" localSheetId="4">#REF!</definedName>
    <definedName name="专项收入全年预计数" localSheetId="5">#REF!</definedName>
    <definedName name="专项收入全年预计数" localSheetId="6">#REF!</definedName>
    <definedName name="专项收入全年预计数">#REF!</definedName>
    <definedName name="专业职称">[80]选择选项!$A$574:$A$578</definedName>
    <definedName name="总人口2003年">[81]总人口!$E$4:$E$184</definedName>
    <definedName name="总支出">VLOOKUP([57]经费权重!$B1,[58]分县数据!$A$9:$BA$258,3,)</definedName>
    <definedName name="组织形式">[82]代码!$A$12:$A$22</definedName>
    <definedName name="最高学历">[38]选择选项!$B$554:$B$559</definedName>
    <definedName name="最终下达表" localSheetId="7">#REF!</definedName>
    <definedName name="最终下达表">#REF!</definedName>
    <definedName name="전" localSheetId="7">#REF!</definedName>
    <definedName name="전">#REF!</definedName>
    <definedName name="주택사업본부" localSheetId="7">#REF!</definedName>
    <definedName name="주택사업본부">#REF!</definedName>
    <definedName name="철구사업본부" localSheetId="7">#REF!</definedName>
    <definedName name="철구사업본부">#REF!</definedName>
    <definedName name="_xlnm.Print_Titles" localSheetId="4">'3.动支预备费情况表'!$1:$3</definedName>
  </definedNames>
  <calcPr calcId="144525" fullPrecision="0"/>
</workbook>
</file>

<file path=xl/sharedStrings.xml><?xml version="1.0" encoding="utf-8"?>
<sst xmlns="http://schemas.openxmlformats.org/spreadsheetml/2006/main" count="2550" uniqueCount="1647">
  <si>
    <t>返回目录</t>
  </si>
  <si>
    <t>一般公共预算</t>
  </si>
  <si>
    <t>政府性基金预算</t>
  </si>
  <si>
    <t>国有资本经营预算</t>
  </si>
  <si>
    <t>社保基金预算</t>
  </si>
  <si>
    <t>2022年全州</t>
  </si>
  <si>
    <t>砚山县2024年</t>
  </si>
  <si>
    <t>2022年州本级</t>
  </si>
  <si>
    <t>财政预算调整方案</t>
  </si>
  <si>
    <t>（草案）</t>
  </si>
  <si>
    <t>2023年全州</t>
  </si>
  <si>
    <t>砚山县财政局编制</t>
  </si>
  <si>
    <t>2023年州本级</t>
  </si>
  <si>
    <r>
      <rPr>
        <sz val="16"/>
        <color indexed="8"/>
        <rFont val="宋体"/>
        <charset val="134"/>
      </rPr>
      <t>2023</t>
    </r>
    <r>
      <rPr>
        <sz val="16"/>
        <color indexed="8"/>
        <rFont val="方正仿宋_GBK"/>
        <charset val="134"/>
      </rPr>
      <t>年全州到期政府债务本息</t>
    </r>
    <r>
      <rPr>
        <sz val="16"/>
        <color indexed="8"/>
        <rFont val="宋体"/>
        <charset val="134"/>
      </rPr>
      <t>696411</t>
    </r>
    <r>
      <rPr>
        <sz val="16"/>
        <color indexed="8"/>
        <rFont val="方正仿宋_GBK"/>
        <charset val="134"/>
      </rPr>
      <t>万元，其中：到期一般债务本息</t>
    </r>
    <r>
      <rPr>
        <sz val="16"/>
        <color indexed="8"/>
        <rFont val="宋体"/>
        <charset val="134"/>
      </rPr>
      <t>375351</t>
    </r>
    <r>
      <rPr>
        <sz val="16"/>
        <color indexed="8"/>
        <rFont val="方正仿宋_GBK"/>
        <charset val="134"/>
      </rPr>
      <t>万元</t>
    </r>
    <r>
      <rPr>
        <sz val="16"/>
        <color indexed="8"/>
        <rFont val="宋体"/>
        <charset val="134"/>
      </rPr>
      <t>,</t>
    </r>
    <r>
      <rPr>
        <sz val="16"/>
        <color indexed="8"/>
        <rFont val="方正仿宋_GBK"/>
        <charset val="134"/>
      </rPr>
      <t>到期专项债务本息</t>
    </r>
    <r>
      <rPr>
        <sz val="16"/>
        <color indexed="8"/>
        <rFont val="宋体"/>
        <charset val="134"/>
      </rPr>
      <t>321060</t>
    </r>
    <r>
      <rPr>
        <sz val="16"/>
        <color indexed="8"/>
        <rFont val="方正仿宋_GBK"/>
        <charset val="134"/>
      </rPr>
      <t>万元，</t>
    </r>
  </si>
  <si>
    <t>全州社会保险基金预算收入安排1124614万元，比上年执行数增长5.1%；加上上级补助收入117514万元，上年结余收入1022205万元，收入总计2264333万元。全州社会保险基金预算支出安排888729万元，比上年执行数增长6.1%；加上上解上级支出194194万元，滚存结余1181410万元，支出总计2264333万元。收支平衡。</t>
  </si>
  <si>
    <t>目   录</t>
  </si>
  <si>
    <t>非打印区域（过程）</t>
  </si>
  <si>
    <t>名称字数</t>
  </si>
  <si>
    <t>起始页</t>
  </si>
  <si>
    <t>工作表名称</t>
  </si>
  <si>
    <t xml:space="preserve"> </t>
  </si>
  <si>
    <t>表一、2024年砚山县一般公共预算收入调整表............................1</t>
  </si>
  <si>
    <t>表一</t>
  </si>
  <si>
    <t>2024年砚山县一般公共预算收入调整表</t>
  </si>
  <si>
    <t>1.一般公共预算收入调整表</t>
  </si>
  <si>
    <t>表二、2024年砚山县一般公共预算支出调整表............................5</t>
  </si>
  <si>
    <t>表二</t>
  </si>
  <si>
    <t>2024年砚山县一般公共预算支出调整表</t>
  </si>
  <si>
    <t>2.一般公共预算支出调整表</t>
  </si>
  <si>
    <t>表三、2024年砚山县预备费安排项目情况表..............................25</t>
  </si>
  <si>
    <t>表三</t>
  </si>
  <si>
    <t>2024年砚山县一般公共预算增（减）部门项目预算表</t>
  </si>
  <si>
    <t>3.项目支出增（减）明细</t>
  </si>
  <si>
    <t>表四、2024年砚山县政府性基金预算收入调整表..........................26</t>
  </si>
  <si>
    <t>表四</t>
  </si>
  <si>
    <t>2024年砚山县一般公共预算支出项目调整情况表</t>
  </si>
  <si>
    <t>4.项目变更明细 （公共）</t>
  </si>
  <si>
    <t>表五、2024年砚山县政府性基金预算支出调整表..........................28</t>
  </si>
  <si>
    <t>6.动支预备费情况表</t>
  </si>
  <si>
    <t>表六、2024年砚山县国有资本经营预算收支调整表........................31</t>
  </si>
  <si>
    <t>7.基金收入调整表</t>
  </si>
  <si>
    <t>表七、2024年文山州砚山县社会保险基金预算收支调整表..................32</t>
  </si>
  <si>
    <t>8.基金支出调整表</t>
  </si>
  <si>
    <t>表八、2024年砚山县地方政府债务余额情况表............................38</t>
  </si>
  <si>
    <t>9.基金项目支出增（减）明细</t>
  </si>
  <si>
    <t>10.基金项目变更明细</t>
  </si>
  <si>
    <t>11.国有资本经营预算调整表</t>
  </si>
  <si>
    <t>12.社保基金预算调整表</t>
  </si>
  <si>
    <t>13.债务余额情况表</t>
  </si>
  <si>
    <t>单位：万元</t>
  </si>
  <si>
    <t>科目编码</t>
  </si>
  <si>
    <t>项目</t>
  </si>
  <si>
    <t>年初预算数</t>
  </si>
  <si>
    <t>调整情况</t>
  </si>
  <si>
    <t>本次调整后
预算数</t>
  </si>
  <si>
    <t>打印</t>
  </si>
  <si>
    <t>小计</t>
  </si>
  <si>
    <t>专项调整</t>
  </si>
  <si>
    <t>本次
调整数</t>
  </si>
  <si>
    <t>是</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</si>
  <si>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</si>
  <si>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</si>
  <si>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</si>
  <si>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</si>
  <si>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</si>
  <si>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</si>
  <si>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</si>
  <si>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</si>
  <si>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</si>
  <si>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</si>
  <si>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</si>
  <si>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</si>
  <si>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</si>
  <si>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</si>
  <si>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</si>
  <si>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</si>
  <si>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</si>
  <si>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</si>
  <si>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</si>
  <si>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</si>
  <si>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</si>
  <si>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</si>
  <si>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</si>
  <si>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</si>
  <si>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</si>
  <si>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</si>
  <si>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</si>
  <si>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</si>
  <si>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</si>
  <si>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</si>
  <si>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r>
      <rPr>
        <sz val="14"/>
        <rFont val="宋体"/>
        <charset val="134"/>
      </rPr>
      <t>10199</t>
    </r>
  </si>
  <si>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</si>
  <si>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</si>
  <si>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</si>
  <si>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</si>
  <si>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</si>
  <si>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</si>
  <si>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</si>
  <si>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</si>
  <si>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</si>
  <si>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</si>
  <si>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</si>
  <si>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</si>
  <si>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</si>
  <si>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</si>
  <si>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</si>
  <si>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</si>
  <si>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</si>
  <si>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</si>
  <si>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</si>
  <si>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砚山县一般公共预算收入</t>
  </si>
  <si>
    <t xml:space="preserve">    转移性收入</t>
  </si>
  <si>
    <t xml:space="preserve">  上级补助收入</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</si>
  <si>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</si>
  <si>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</si>
  <si>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</si>
  <si>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</si>
  <si>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</si>
  <si>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</si>
  <si>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</si>
  <si>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</si>
  <si>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</si>
  <si>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</si>
  <si>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</si>
  <si>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</si>
  <si>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</si>
  <si>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</si>
  <si>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</si>
  <si>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</si>
  <si>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</si>
  <si>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</si>
  <si>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</si>
  <si>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巩固拓展脱贫攻坚成果衔接乡村振兴转移支付收入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</si>
  <si>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</si>
  <si>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</si>
  <si>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</si>
  <si>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</si>
  <si>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</si>
  <si>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</si>
  <si>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</si>
  <si>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</si>
  <si>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</si>
  <si>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</si>
  <si>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</si>
  <si>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</si>
  <si>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</si>
  <si>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</si>
  <si>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</si>
  <si>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</si>
  <si>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</si>
  <si>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</si>
  <si>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</si>
  <si>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</si>
  <si>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</si>
  <si>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</si>
  <si>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</si>
  <si>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</si>
  <si>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</si>
  <si>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</si>
  <si>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</si>
  <si>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</si>
  <si>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</si>
  <si>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</si>
  <si>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</si>
  <si>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</si>
  <si>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</si>
  <si>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</si>
  <si>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</si>
  <si>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</si>
  <si>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</si>
  <si>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</si>
  <si>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</si>
  <si>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</si>
  <si>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</si>
  <si>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</si>
  <si>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</si>
  <si>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</si>
  <si>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</si>
  <si>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</si>
  <si>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</si>
  <si>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上解收入</t>
  </si>
  <si>
    <t xml:space="preserve">      体制上解收入</t>
  </si>
  <si>
    <t xml:space="preserve">    专项上解收入</t>
  </si>
  <si>
    <t xml:space="preserve">    上年结余收入</t>
  </si>
  <si>
    <t xml:space="preserve">    调入资金</t>
  </si>
  <si>
    <t xml:space="preserve">    从政府性基金预算调入</t>
  </si>
  <si>
    <t xml:space="preserve">    从国有资本经营预算调入</t>
  </si>
  <si>
    <t xml:space="preserve">    从其他资金调入</t>
  </si>
  <si>
    <t>地方政府一般债务转贷收入</t>
  </si>
  <si>
    <t xml:space="preserve">     地方政府一般债务转贷收入</t>
  </si>
  <si>
    <t xml:space="preserve">       地方政府一般债券转贷收入</t>
  </si>
  <si>
    <t xml:space="preserve">         地方政府向外国政府借款转贷收入</t>
  </si>
  <si>
    <t>0</t>
  </si>
  <si>
    <t xml:space="preserve">         地方政府向国际组织借款转贷收入</t>
  </si>
  <si>
    <t>地方政府向外国政府及国际金融组织借款转贷收入</t>
  </si>
  <si>
    <t>地方政府其他一般债务转贷收入</t>
  </si>
  <si>
    <t xml:space="preserve">   区域间转移性收入</t>
  </si>
  <si>
    <t xml:space="preserve">      接受其他地区援助收入</t>
  </si>
  <si>
    <t xml:space="preserve">      生态保护补偿转移性收入</t>
  </si>
  <si>
    <t xml:space="preserve">      土地指标调剂转移性收入</t>
  </si>
  <si>
    <t xml:space="preserve">      其他转移性收入</t>
  </si>
  <si>
    <t xml:space="preserve">    动用预算稳定调节基金</t>
  </si>
  <si>
    <t>各项收入合计</t>
  </si>
  <si>
    <t>与03-1表核对</t>
  </si>
  <si>
    <r>
      <rPr>
        <b/>
        <sz val="14"/>
        <color rgb="FF000000"/>
        <rFont val="宋体"/>
        <charset val="134"/>
      </rPr>
      <t>本次调整后</t>
    </r>
    <r>
      <rPr>
        <b/>
        <sz val="14"/>
        <color rgb="FF000000"/>
        <rFont val="Times New Roman"/>
        <charset val="134"/>
      </rPr>
      <t xml:space="preserve">
</t>
    </r>
    <r>
      <rPr>
        <b/>
        <sz val="14"/>
        <color rgb="FF000000"/>
        <rFont val="宋体"/>
        <charset val="134"/>
      </rPr>
      <t>预算数</t>
    </r>
  </si>
  <si>
    <r>
      <rPr>
        <b/>
        <sz val="14"/>
        <rFont val="宋体"/>
        <charset val="134"/>
      </rPr>
      <t>本次</t>
    </r>
    <r>
      <rPr>
        <b/>
        <sz val="14"/>
        <rFont val="Times New Roman"/>
        <charset val="134"/>
      </rPr>
      <t xml:space="preserve">
</t>
    </r>
    <r>
      <rPr>
        <b/>
        <sz val="14"/>
        <rFont val="宋体"/>
        <charset val="134"/>
      </rPr>
      <t>调整数</t>
    </r>
  </si>
  <si>
    <t>一般公共预算支出合计</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</si>
  <si>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</si>
  <si>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</si>
  <si>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</si>
  <si>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</si>
  <si>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</si>
  <si>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</si>
  <si>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</si>
  <si>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</si>
  <si>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</si>
  <si>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</si>
  <si>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</si>
  <si>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</si>
  <si>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</si>
  <si>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</si>
  <si>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</si>
  <si>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</si>
  <si>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</si>
  <si>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</si>
  <si>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</si>
  <si>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</si>
  <si>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</si>
  <si>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</si>
  <si>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</si>
  <si>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</si>
  <si>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</si>
  <si>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</si>
  <si>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</si>
  <si>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</si>
  <si>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</si>
  <si>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</si>
  <si>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</si>
  <si>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</si>
  <si>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</si>
  <si>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</si>
  <si>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</si>
  <si>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</si>
  <si>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</si>
  <si>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</si>
  <si>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</si>
  <si>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</si>
  <si>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</si>
  <si>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</si>
  <si>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</si>
  <si>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</si>
  <si>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</si>
  <si>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</si>
  <si>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</si>
  <si>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</si>
  <si>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</si>
  <si>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</si>
  <si>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</si>
  <si>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</si>
  <si>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</si>
  <si>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</si>
  <si>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</si>
  <si>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</si>
  <si>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</si>
  <si>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</si>
  <si>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</si>
  <si>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</si>
  <si>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</si>
  <si>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</si>
  <si>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</si>
  <si>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</si>
  <si>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</si>
  <si>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</si>
  <si>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</si>
  <si>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</si>
  <si>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</si>
  <si>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</si>
  <si>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</si>
  <si>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</si>
  <si>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</si>
  <si>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</si>
  <si>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</si>
  <si>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</si>
  <si>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</si>
  <si>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</si>
  <si>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</si>
  <si>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</si>
  <si>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</si>
  <si>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</si>
  <si>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</si>
  <si>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</si>
  <si>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</si>
  <si>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</si>
  <si>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</si>
  <si>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</si>
  <si>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</si>
  <si>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</si>
  <si>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</si>
  <si>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</si>
  <si>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</si>
  <si>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</si>
  <si>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</si>
  <si>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</si>
  <si>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</si>
  <si>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</si>
  <si>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</si>
  <si>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</si>
  <si>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</si>
  <si>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</si>
  <si>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</si>
  <si>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</si>
  <si>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</si>
  <si>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</si>
  <si>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</si>
  <si>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</si>
  <si>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</si>
  <si>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</si>
  <si>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</si>
  <si>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</si>
  <si>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</si>
  <si>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</si>
  <si>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</si>
  <si>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</si>
  <si>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</si>
  <si>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</si>
  <si>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</si>
  <si>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</si>
  <si>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</si>
  <si>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</si>
  <si>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</si>
  <si>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</si>
  <si>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</si>
  <si>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</si>
  <si>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否</t>
  </si>
  <si>
    <t xml:space="preserve">      其他社会工作事务支出</t>
  </si>
  <si>
    <t xml:space="preserve">    信访事务</t>
  </si>
  <si>
    <t xml:space="preserve">      信访业务</t>
  </si>
  <si>
    <t xml:space="preserve">      其他信访事务支出</t>
  </si>
  <si>
    <t xml:space="preserve">    其他一般公共服务支出</t>
  </si>
  <si>
    <t xml:space="preserve">      国家赔偿费用支出</t>
  </si>
  <si>
    <t xml:space="preserve">      其他一般公共服务支出</t>
  </si>
  <si>
    <t xml:space="preserve">  外交支出</t>
  </si>
  <si>
    <t xml:space="preserve">  国防支出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</si>
  <si>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</si>
  <si>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</si>
  <si>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</si>
  <si>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</si>
  <si>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</si>
  <si>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</si>
  <si>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</si>
  <si>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</si>
  <si>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</si>
  <si>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</si>
  <si>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</si>
  <si>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</si>
  <si>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</si>
  <si>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</si>
  <si>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</si>
  <si>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</si>
  <si>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</si>
  <si>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</si>
  <si>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</si>
  <si>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</si>
  <si>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</si>
  <si>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</si>
  <si>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</si>
  <si>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</si>
  <si>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</si>
  <si>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</si>
  <si>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</si>
  <si>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</si>
  <si>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</si>
  <si>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</si>
  <si>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</si>
  <si>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</si>
  <si>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</si>
  <si>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</si>
  <si>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</si>
  <si>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</si>
  <si>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</si>
  <si>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</si>
  <si>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</si>
  <si>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</si>
  <si>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</si>
  <si>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</si>
  <si>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</si>
  <si>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</si>
  <si>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</si>
  <si>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</si>
  <si>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</si>
  <si>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</si>
  <si>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</si>
  <si>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</si>
  <si>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</si>
  <si>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</si>
  <si>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</si>
  <si>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</si>
  <si>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</si>
  <si>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</si>
  <si>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</si>
  <si>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</si>
  <si>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</si>
  <si>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</si>
  <si>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</si>
  <si>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</si>
  <si>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</si>
  <si>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</si>
  <si>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</si>
  <si>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</si>
  <si>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</si>
  <si>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</si>
  <si>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</si>
  <si>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</si>
  <si>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</si>
  <si>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</si>
  <si>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</si>
  <si>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</si>
  <si>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</si>
  <si>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</si>
  <si>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</si>
  <si>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</si>
  <si>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</si>
  <si>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</si>
  <si>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</si>
  <si>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</si>
  <si>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</si>
  <si>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</si>
  <si>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</si>
  <si>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</si>
  <si>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</si>
  <si>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</si>
  <si>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</si>
  <si>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</si>
  <si>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</si>
  <si>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</si>
  <si>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</si>
  <si>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</si>
  <si>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</si>
  <si>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</si>
  <si>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</si>
  <si>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</si>
  <si>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</si>
  <si>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</si>
  <si>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</si>
  <si>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</si>
  <si>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</si>
  <si>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</si>
  <si>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</si>
  <si>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</si>
  <si>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</si>
  <si>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</si>
  <si>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</si>
  <si>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</si>
  <si>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</si>
  <si>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</si>
  <si>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</si>
  <si>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</si>
  <si>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</si>
  <si>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</si>
  <si>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</si>
  <si>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</si>
  <si>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</si>
  <si>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</si>
  <si>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</si>
  <si>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</si>
  <si>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</si>
  <si>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</si>
  <si>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</si>
  <si>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</si>
  <si>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</si>
  <si>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</si>
  <si>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</si>
  <si>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</si>
  <si>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</si>
  <si>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</si>
  <si>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</si>
  <si>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</si>
  <si>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</si>
  <si>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</si>
  <si>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</si>
  <si>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</si>
  <si>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</si>
  <si>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</si>
  <si>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</si>
  <si>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</si>
  <si>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</si>
  <si>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</si>
  <si>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</si>
  <si>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</si>
  <si>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</si>
  <si>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</si>
  <si>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</si>
  <si>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</si>
  <si>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</si>
  <si>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</si>
  <si>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</si>
  <si>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</si>
  <si>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</si>
  <si>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</si>
  <si>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</si>
  <si>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</si>
  <si>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</si>
  <si>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</si>
  <si>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</si>
  <si>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</si>
  <si>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</si>
  <si>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</si>
  <si>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</si>
  <si>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</si>
  <si>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</si>
  <si>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</si>
  <si>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</si>
  <si>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</si>
  <si>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</si>
  <si>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</si>
  <si>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</si>
  <si>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</si>
  <si>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</si>
  <si>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</si>
  <si>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</si>
  <si>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</si>
  <si>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</si>
  <si>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</si>
  <si>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</si>
  <si>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</si>
  <si>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</si>
  <si>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</si>
  <si>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</si>
  <si>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</si>
  <si>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</si>
  <si>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</si>
  <si>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</si>
  <si>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</si>
  <si>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</si>
  <si>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</si>
  <si>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</si>
  <si>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</si>
  <si>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</si>
  <si>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</si>
  <si>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</si>
  <si>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</si>
  <si>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</si>
  <si>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</si>
  <si>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</si>
  <si>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</si>
  <si>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</si>
  <si>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</si>
  <si>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</si>
  <si>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</si>
  <si>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</si>
  <si>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</si>
  <si>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</si>
  <si>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</si>
  <si>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</si>
  <si>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</si>
  <si>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</si>
  <si>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</si>
  <si>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</si>
  <si>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</si>
  <si>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</si>
  <si>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</si>
  <si>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</si>
  <si>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</si>
  <si>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</si>
  <si>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</si>
  <si>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</si>
  <si>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</si>
  <si>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</si>
  <si>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</si>
  <si>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</si>
  <si>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</si>
  <si>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</si>
  <si>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</si>
  <si>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</si>
  <si>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</si>
  <si>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</si>
  <si>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</si>
  <si>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</si>
  <si>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</si>
  <si>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</si>
  <si>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</si>
  <si>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</si>
  <si>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</si>
  <si>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</si>
  <si>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</si>
  <si>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</si>
  <si>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</si>
  <si>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</si>
  <si>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</si>
  <si>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</si>
  <si>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</si>
  <si>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</si>
  <si>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</si>
  <si>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</si>
  <si>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</si>
  <si>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</si>
  <si>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</si>
  <si>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</si>
  <si>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</si>
  <si>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</si>
  <si>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</si>
  <si>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</si>
  <si>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</si>
  <si>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</si>
  <si>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</si>
  <si>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</si>
  <si>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</si>
  <si>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</si>
  <si>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</si>
  <si>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</si>
  <si>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</si>
  <si>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</si>
  <si>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</si>
  <si>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</si>
  <si>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</si>
  <si>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</si>
  <si>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</si>
  <si>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</si>
  <si>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</si>
  <si>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</si>
  <si>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</si>
  <si>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</si>
  <si>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</si>
  <si>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</si>
  <si>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</si>
  <si>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</si>
  <si>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</si>
  <si>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</si>
  <si>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</si>
  <si>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</si>
  <si>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</si>
  <si>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</si>
  <si>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</si>
  <si>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</si>
  <si>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</si>
  <si>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</si>
  <si>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</si>
  <si>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</si>
  <si>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</si>
  <si>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</si>
  <si>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</si>
  <si>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</si>
  <si>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</si>
  <si>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</si>
  <si>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</si>
  <si>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</si>
  <si>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</si>
  <si>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</si>
  <si>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</si>
  <si>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</si>
  <si>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</si>
  <si>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</si>
  <si>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</si>
  <si>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</si>
  <si>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</si>
  <si>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</si>
  <si>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</si>
  <si>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</si>
  <si>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</si>
  <si>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</si>
  <si>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</si>
  <si>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</si>
  <si>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</si>
  <si>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</si>
  <si>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</si>
  <si>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</si>
  <si>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</si>
  <si>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</si>
  <si>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</si>
  <si>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</si>
  <si>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</si>
  <si>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</si>
  <si>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</si>
  <si>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</si>
  <si>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</si>
  <si>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</si>
  <si>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</si>
  <si>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</si>
  <si>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</si>
  <si>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</si>
  <si>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</si>
  <si>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</si>
  <si>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</si>
  <si>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</si>
  <si>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</si>
  <si>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</si>
  <si>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</si>
  <si>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</si>
  <si>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</si>
  <si>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</si>
  <si>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</si>
  <si>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</si>
  <si>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</si>
  <si>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</si>
  <si>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</si>
  <si>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</si>
  <si>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</si>
  <si>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</si>
  <si>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</si>
  <si>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</si>
  <si>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</si>
  <si>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</si>
  <si>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</si>
  <si>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</si>
  <si>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</si>
  <si>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</si>
  <si>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</si>
  <si>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</si>
  <si>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</si>
  <si>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</si>
  <si>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</si>
  <si>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</si>
  <si>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</si>
  <si>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</si>
  <si>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</si>
  <si>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</si>
  <si>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</si>
  <si>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</si>
  <si>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</si>
  <si>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</si>
  <si>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</si>
  <si>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中医药事务</t>
  </si>
  <si>
    <t xml:space="preserve">      中医（民族医）药专项</t>
  </si>
  <si>
    <t xml:space="preserve">      其他中医药事务支出</t>
  </si>
  <si>
    <t xml:space="preserve">    疾病预防控制事务</t>
  </si>
  <si>
    <t xml:space="preserve">      其他疾病预防控制事务支出</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</si>
  <si>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</si>
  <si>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</si>
  <si>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</si>
  <si>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</si>
  <si>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</si>
  <si>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</si>
  <si>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</si>
  <si>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</si>
  <si>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</si>
  <si>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</si>
  <si>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</si>
  <si>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</si>
  <si>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</si>
  <si>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</si>
  <si>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</si>
  <si>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</si>
  <si>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</si>
  <si>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</si>
  <si>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</si>
  <si>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</si>
  <si>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</si>
  <si>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</si>
  <si>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</si>
  <si>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</si>
  <si>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</si>
  <si>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</si>
  <si>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</si>
  <si>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</si>
  <si>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</si>
  <si>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</si>
  <si>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</si>
  <si>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</si>
  <si>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</si>
  <si>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</si>
  <si>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</si>
  <si>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</si>
  <si>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</si>
  <si>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</si>
  <si>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</si>
  <si>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</si>
  <si>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</si>
  <si>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</si>
  <si>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</si>
  <si>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</si>
  <si>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</si>
  <si>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</si>
  <si>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</si>
  <si>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</si>
  <si>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</si>
  <si>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</si>
  <si>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</si>
  <si>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</si>
  <si>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</si>
  <si>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</si>
  <si>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</si>
  <si>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</si>
  <si>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</si>
  <si>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</si>
  <si>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</si>
  <si>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</si>
  <si>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</si>
  <si>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</si>
  <si>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</si>
  <si>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</si>
  <si>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</si>
  <si>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</si>
  <si>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</si>
  <si>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</si>
  <si>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</si>
  <si>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</si>
  <si>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</si>
  <si>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</si>
  <si>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</si>
  <si>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</si>
  <si>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</si>
  <si>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</si>
  <si>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</si>
  <si>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</si>
  <si>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</si>
  <si>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</si>
  <si>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</si>
  <si>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</si>
  <si>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</si>
  <si>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</si>
  <si>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</si>
  <si>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</si>
  <si>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</si>
  <si>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</si>
  <si>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</si>
  <si>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</si>
  <si>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</si>
  <si>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</si>
  <si>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</si>
  <si>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</si>
  <si>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</si>
  <si>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</si>
  <si>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</si>
  <si>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</si>
  <si>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</si>
  <si>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</si>
  <si>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</si>
  <si>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</si>
  <si>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</si>
  <si>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</si>
  <si>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</si>
  <si>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</si>
  <si>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</si>
  <si>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</si>
  <si>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</si>
  <si>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</si>
  <si>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</si>
  <si>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</si>
  <si>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</si>
  <si>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</si>
  <si>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</si>
  <si>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</si>
  <si>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</si>
  <si>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</si>
  <si>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</si>
  <si>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</si>
  <si>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</si>
  <si>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</si>
  <si>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</si>
  <si>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</si>
  <si>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</si>
  <si>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</si>
  <si>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</si>
  <si>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</si>
  <si>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</si>
  <si>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</si>
  <si>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</si>
  <si>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</si>
  <si>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</si>
  <si>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</si>
  <si>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</si>
  <si>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</si>
  <si>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</si>
  <si>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</si>
  <si>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</si>
  <si>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</si>
  <si>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</si>
  <si>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</si>
  <si>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</si>
  <si>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</si>
  <si>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</si>
  <si>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</si>
  <si>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</si>
  <si>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</si>
  <si>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</si>
  <si>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</si>
  <si>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</si>
  <si>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巩固拓展脱贫攻坚成果衔接乡村振兴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</si>
  <si>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</si>
  <si>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</si>
  <si>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</si>
  <si>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</si>
  <si>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</si>
  <si>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其他巩固拓展脱贫攻坚成果衔接乡村振兴支出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</si>
  <si>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</si>
  <si>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</si>
  <si>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</si>
  <si>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</si>
  <si>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</si>
  <si>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</si>
  <si>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</si>
  <si>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</si>
  <si>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</si>
  <si>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</si>
  <si>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</si>
  <si>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</si>
  <si>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</si>
  <si>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</si>
  <si>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</si>
  <si>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</si>
  <si>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</si>
  <si>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</si>
  <si>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</si>
  <si>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</si>
  <si>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</si>
  <si>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</si>
  <si>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</si>
  <si>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</si>
  <si>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</si>
  <si>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</si>
  <si>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</si>
  <si>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</si>
  <si>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</si>
  <si>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</si>
  <si>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</si>
  <si>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</si>
  <si>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</si>
  <si>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</si>
  <si>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</si>
  <si>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</si>
  <si>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</si>
  <si>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</si>
  <si>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</si>
  <si>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</si>
  <si>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</si>
  <si>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</si>
  <si>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</si>
  <si>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</si>
  <si>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</si>
  <si>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</si>
  <si>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</si>
  <si>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</si>
  <si>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</si>
  <si>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</si>
  <si>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</si>
  <si>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</si>
  <si>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</si>
  <si>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</si>
  <si>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</si>
  <si>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</si>
  <si>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</si>
  <si>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</si>
  <si>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</si>
  <si>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</si>
  <si>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</si>
  <si>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</si>
  <si>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</si>
  <si>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</si>
  <si>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</si>
  <si>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</si>
  <si>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</si>
  <si>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</si>
  <si>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</si>
  <si>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</si>
  <si>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</si>
  <si>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</si>
  <si>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</si>
  <si>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</si>
  <si>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</si>
  <si>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</si>
  <si>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</si>
  <si>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</si>
  <si>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</si>
  <si>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</si>
  <si>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</si>
  <si>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</si>
  <si>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</si>
  <si>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</si>
  <si>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</si>
  <si>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</si>
  <si>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</si>
  <si>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</si>
  <si>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</si>
  <si>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</si>
  <si>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</si>
  <si>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</si>
  <si>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</si>
  <si>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</si>
  <si>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</si>
  <si>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</si>
  <si>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</si>
  <si>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</si>
  <si>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</si>
  <si>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</si>
  <si>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</si>
  <si>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</si>
  <si>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</si>
  <si>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</si>
  <si>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</si>
  <si>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</si>
  <si>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</si>
  <si>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</si>
  <si>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</si>
  <si>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</si>
  <si>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</si>
  <si>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</si>
  <si>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</si>
  <si>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</si>
  <si>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</si>
  <si>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</si>
  <si>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</si>
  <si>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</si>
  <si>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</si>
  <si>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</si>
  <si>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</si>
  <si>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</si>
  <si>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</si>
  <si>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</si>
  <si>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</si>
  <si>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</si>
  <si>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</si>
  <si>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</si>
  <si>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</si>
  <si>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</si>
  <si>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</si>
  <si>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</si>
  <si>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</si>
  <si>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</si>
  <si>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</si>
  <si>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</si>
  <si>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</si>
  <si>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</si>
  <si>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</si>
  <si>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</si>
  <si>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</si>
  <si>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</si>
  <si>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</si>
  <si>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</si>
  <si>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</si>
  <si>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</si>
  <si>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</si>
  <si>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</si>
  <si>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</si>
  <si>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</si>
  <si>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</si>
  <si>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</si>
  <si>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</si>
  <si>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</si>
  <si>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</si>
  <si>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</si>
  <si>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</si>
  <si>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</si>
  <si>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</si>
  <si>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</si>
  <si>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</si>
  <si>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</si>
  <si>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</si>
  <si>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</si>
  <si>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</si>
  <si>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</si>
  <si>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</si>
  <si>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</si>
  <si>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</si>
  <si>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</si>
  <si>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</si>
  <si>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</si>
  <si>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</si>
  <si>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</si>
  <si>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</si>
  <si>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</si>
  <si>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</si>
  <si>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</si>
  <si>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</si>
  <si>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</si>
  <si>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</si>
  <si>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</si>
  <si>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</si>
  <si>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</si>
  <si>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</si>
  <si>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</si>
  <si>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</si>
  <si>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</si>
  <si>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</si>
  <si>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</si>
  <si>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</si>
  <si>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</si>
  <si>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</si>
  <si>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</si>
  <si>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</si>
  <si>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</si>
  <si>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</si>
  <si>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</si>
  <si>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</si>
  <si>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</si>
  <si>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</si>
  <si>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</si>
  <si>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</si>
  <si>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</si>
  <si>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</si>
  <si>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</si>
  <si>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</si>
  <si>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</si>
  <si>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</si>
  <si>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</si>
  <si>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</si>
  <si>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</si>
  <si>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</si>
  <si>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</si>
  <si>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</si>
  <si>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</si>
  <si>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</si>
  <si>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</si>
  <si>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</si>
  <si>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</si>
  <si>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</si>
  <si>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</si>
  <si>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</si>
  <si>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</si>
  <si>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</si>
  <si>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</si>
  <si>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</si>
  <si>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</si>
  <si>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</si>
  <si>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</si>
  <si>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天然气储备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</si>
  <si>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</si>
  <si>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</si>
  <si>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</si>
  <si>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</si>
  <si>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</si>
  <si>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</si>
  <si>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</si>
  <si>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</si>
  <si>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</si>
  <si>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</si>
  <si>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</si>
  <si>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</si>
  <si>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</si>
  <si>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</si>
  <si>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</si>
  <si>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</si>
  <si>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</si>
  <si>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</si>
  <si>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</si>
  <si>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</si>
  <si>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</si>
  <si>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</si>
  <si>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</si>
  <si>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</si>
  <si>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</si>
  <si>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</si>
  <si>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</si>
  <si>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</si>
  <si>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</si>
  <si>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</si>
  <si>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</si>
  <si>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</si>
  <si>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</si>
  <si>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</si>
  <si>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</si>
  <si>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</si>
  <si>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</si>
  <si>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</si>
  <si>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</si>
  <si>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</si>
  <si>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</si>
  <si>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</si>
  <si>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</si>
  <si>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</si>
  <si>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</si>
  <si>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</si>
  <si>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</si>
  <si>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</si>
  <si>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</si>
  <si>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</si>
  <si>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</si>
  <si>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</si>
  <si>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</si>
  <si>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</si>
  <si>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</si>
  <si>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预备费</t>
  </si>
  <si>
    <t xml:space="preserve">  其他支出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</si>
  <si>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</si>
  <si>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</si>
  <si>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</si>
  <si>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</si>
  <si>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</si>
  <si>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</si>
  <si>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</si>
  <si>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</si>
  <si>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</si>
  <si>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</si>
  <si>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</si>
  <si>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</si>
  <si>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</si>
  <si>
    <t xml:space="preserve">    地方政府一般债务发行费用支出</t>
  </si>
  <si>
    <t>转移性支出</t>
  </si>
  <si>
    <t xml:space="preserve">   上解上级支出</t>
  </si>
  <si>
    <t xml:space="preserve">       体制上解支出</t>
  </si>
  <si>
    <t xml:space="preserve">       专项上解支出</t>
  </si>
  <si>
    <t xml:space="preserve">   调出资金</t>
  </si>
  <si>
    <t xml:space="preserve">   年终结转</t>
  </si>
  <si>
    <t>23009A</t>
  </si>
  <si>
    <t xml:space="preserve">   上年结转对应安排支出</t>
  </si>
  <si>
    <t xml:space="preserve">   地方政府一般债务转贷支出</t>
  </si>
  <si>
    <t xml:space="preserve">        地方政府一般债券转贷支出</t>
  </si>
  <si>
    <t xml:space="preserve">        地方政府向外国政府借款转贷支出</t>
  </si>
  <si>
    <t xml:space="preserve">        地方政府向国际组织借款转贷支出</t>
  </si>
  <si>
    <t xml:space="preserve">        地方政府其他一般债务转贷支出</t>
  </si>
  <si>
    <t xml:space="preserve">   援助其他地区支出</t>
  </si>
  <si>
    <t xml:space="preserve">   安排预算稳定调节基金</t>
  </si>
  <si>
    <t xml:space="preserve">   补充预算周转金</t>
  </si>
  <si>
    <t>地方政府一般债务还本支出</t>
  </si>
  <si>
    <t>各项支出合计</t>
  </si>
  <si>
    <t>2022年与03-2表核对   2023年与收入表核对</t>
  </si>
  <si>
    <t>2024年砚山县预备费安排项目情况表</t>
  </si>
  <si>
    <t>序号</t>
  </si>
  <si>
    <t>用款单位</t>
  </si>
  <si>
    <t>摘要</t>
  </si>
  <si>
    <t>预算科目代码</t>
  </si>
  <si>
    <t>预算科目名称</t>
  </si>
  <si>
    <t>项目级次</t>
  </si>
  <si>
    <t>下达金额</t>
  </si>
  <si>
    <t>已安排支出合计</t>
  </si>
  <si>
    <t>572008 砚山县平远镇财政所</t>
  </si>
  <si>
    <t>治理巩固提升资金/砚政复【2024】297号</t>
  </si>
  <si>
    <t>其他民族事务支出</t>
  </si>
  <si>
    <t>县级</t>
  </si>
  <si>
    <t>573008 砚山县稼依镇财政所</t>
  </si>
  <si>
    <t>574008 砚山县江那镇财政所</t>
  </si>
  <si>
    <t>575008 砚山县阿猛镇财政所</t>
  </si>
  <si>
    <t>123001 砚山县交通运输局</t>
  </si>
  <si>
    <t>关于城北过境线市政设施水毁资金/砚政复〔2023〕873号</t>
  </si>
  <si>
    <t>公路建设</t>
  </si>
  <si>
    <t>133001 砚山县应急管理局</t>
  </si>
  <si>
    <t>2024年应急救灾物资采购所需资金）/砚政复〔2024〕88号</t>
  </si>
  <si>
    <t>自然灾害救灾补助</t>
  </si>
  <si>
    <t>关于自然灾害（洪涝 地质灾害）救灾资金的通知</t>
  </si>
  <si>
    <t>调整安排巩固提升资金，砚政复（2024）153号</t>
  </si>
  <si>
    <t>其他城乡社区公共设施支出</t>
  </si>
  <si>
    <t>")&amp;text(,"</t>
  </si>
  <si>
    <t>10.16完成情况</t>
  </si>
  <si>
    <t>10月执行数</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</si>
  <si>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</si>
  <si>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</si>
  <si>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</si>
  <si>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</si>
  <si>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</si>
  <si>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</si>
  <si>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</si>
  <si>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</si>
  <si>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</si>
  <si>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</si>
  <si>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</si>
  <si>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</si>
  <si>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</si>
  <si>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</si>
  <si>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</si>
  <si>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</si>
  <si>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</si>
  <si>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</si>
  <si>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</si>
  <si>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</si>
  <si>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</si>
  <si>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</si>
  <si>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</si>
  <si>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</si>
  <si>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</si>
  <si>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</si>
  <si>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</si>
  <si>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</si>
  <si>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</si>
  <si>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</si>
  <si>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</si>
  <si>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</si>
  <si>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</si>
  <si>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</si>
  <si>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</si>
  <si>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</si>
  <si>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</si>
  <si>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</si>
  <si>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</si>
  <si>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</si>
  <si>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</si>
  <si>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</si>
  <si>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</si>
  <si>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</si>
  <si>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</si>
  <si>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</si>
  <si>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</si>
  <si>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</si>
  <si>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 xml:space="preserve">    国有土地使用权出让金专项债务对应项目专项收入</t>
  </si>
  <si>
    <t xml:space="preserve">    车辆通行费专项债务对应项目专项收入</t>
  </si>
  <si>
    <t xml:space="preserve">    其他政府性基金专项债务对应项目专项收入</t>
  </si>
  <si>
    <t>砚山县政府性基金预算收入</t>
  </si>
  <si>
    <t>转移性收入</t>
  </si>
  <si>
    <t xml:space="preserve">   政府性基金补助收入</t>
  </si>
  <si>
    <t xml:space="preserve">     抗疫特别国债转移支付收入</t>
  </si>
  <si>
    <t>科学技术</t>
  </si>
  <si>
    <t>文化旅游体育与传媒</t>
  </si>
  <si>
    <t>社会保障和就业</t>
  </si>
  <si>
    <t>节能环保</t>
  </si>
  <si>
    <t>城乡社区</t>
  </si>
  <si>
    <t>农林水</t>
  </si>
  <si>
    <t>交通运输</t>
  </si>
  <si>
    <t>资源勘探工业信息等</t>
  </si>
  <si>
    <t>其他收入</t>
  </si>
  <si>
    <t>砚山县者腊乡红色革命教育基地建设项目550万元；砚山县听湖小海湾健康骑行道项目建设400万元。</t>
  </si>
  <si>
    <t xml:space="preserve">   上解收入</t>
  </si>
  <si>
    <t xml:space="preserve">      政府性基金上解收入</t>
  </si>
  <si>
    <t xml:space="preserve">   上年结余收入</t>
  </si>
  <si>
    <t xml:space="preserve">   调入资金</t>
  </si>
  <si>
    <t xml:space="preserve">      其他调入政府性基金预算资金</t>
  </si>
  <si>
    <t>地方政府专项债务转贷收入</t>
  </si>
  <si>
    <t>地方政府专项债券转贷收入</t>
  </si>
  <si>
    <t>新增专项债券转贷收入</t>
  </si>
  <si>
    <t>再融资专项债券转贷收入</t>
  </si>
  <si>
    <t>置换专项债券转贷收入</t>
  </si>
  <si>
    <t>地方政府其他专项债务转贷收入</t>
  </si>
  <si>
    <t>与08表核对</t>
  </si>
  <si>
    <t>表五</t>
  </si>
  <si>
    <t>本次调整后预算数</t>
  </si>
  <si>
    <t>10.16实际完成</t>
  </si>
  <si>
    <t>后续支出</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</si>
  <si>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</si>
  <si>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</si>
  <si>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</si>
  <si>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</si>
  <si>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</si>
  <si>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</si>
  <si>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</si>
  <si>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</si>
  <si>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</si>
  <si>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</si>
  <si>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</si>
  <si>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</si>
  <si>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</si>
  <si>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</si>
  <si>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</si>
  <si>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</si>
  <si>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</si>
  <si>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</si>
  <si>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</si>
  <si>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</si>
  <si>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</si>
  <si>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</si>
  <si>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</si>
  <si>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</si>
  <si>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</si>
  <si>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</si>
  <si>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</si>
  <si>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</si>
  <si>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</si>
  <si>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</si>
  <si>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</si>
  <si>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</si>
  <si>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</si>
  <si>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</si>
  <si>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</si>
  <si>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</si>
  <si>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</si>
  <si>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</si>
  <si>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</si>
  <si>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</si>
  <si>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</si>
  <si>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</si>
  <si>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</si>
  <si>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</si>
  <si>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</si>
  <si>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</si>
  <si>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</si>
  <si>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</si>
  <si>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</si>
  <si>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</si>
  <si>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</si>
  <si>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</si>
  <si>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</si>
  <si>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</si>
  <si>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</si>
  <si>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</si>
  <si>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</si>
  <si>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</si>
  <si>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</si>
  <si>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</si>
  <si>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</si>
  <si>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</si>
  <si>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</si>
  <si>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</si>
  <si>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</si>
  <si>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</si>
  <si>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</si>
  <si>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</si>
  <si>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</si>
  <si>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</si>
  <si>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</si>
  <si>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</si>
  <si>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</si>
  <si>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</si>
  <si>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农村基础设施建设支出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</si>
  <si>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</si>
  <si>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</si>
  <si>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</si>
  <si>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</si>
  <si>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</si>
  <si>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</si>
  <si>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</si>
  <si>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</si>
  <si>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</si>
  <si>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</si>
  <si>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</si>
  <si>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</si>
  <si>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</si>
  <si>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</si>
  <si>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</si>
  <si>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</si>
  <si>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</si>
  <si>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</si>
  <si>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2137301</t>
  </si>
  <si>
    <t>2137302</t>
  </si>
  <si>
    <t>六、交通运输支出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</si>
  <si>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</si>
  <si>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</si>
  <si>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</si>
  <si>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</si>
  <si>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</si>
  <si>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</si>
  <si>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</si>
  <si>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</si>
  <si>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</si>
  <si>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</si>
  <si>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</si>
  <si>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</si>
  <si>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</si>
  <si>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</si>
  <si>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</si>
  <si>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</si>
  <si>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</si>
  <si>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</si>
  <si>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</si>
  <si>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</si>
  <si>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</si>
  <si>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</si>
  <si>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</si>
  <si>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</si>
  <si>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</si>
  <si>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</si>
  <si>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</si>
  <si>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</si>
  <si>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</si>
  <si>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</si>
  <si>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</si>
  <si>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</si>
  <si>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</si>
  <si>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</si>
  <si>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</si>
  <si>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</si>
  <si>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</si>
  <si>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</si>
  <si>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</si>
  <si>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</si>
  <si>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</si>
  <si>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</si>
  <si>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</si>
  <si>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</si>
  <si>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</si>
  <si>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</si>
  <si>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</si>
  <si>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</si>
  <si>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</si>
  <si>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</si>
  <si>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</si>
  <si>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</si>
  <si>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</si>
  <si>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</si>
  <si>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</si>
  <si>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</si>
  <si>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</si>
  <si>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</si>
  <si>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</si>
  <si>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</si>
  <si>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</si>
  <si>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</si>
  <si>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</si>
  <si>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</si>
  <si>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</si>
  <si>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</si>
  <si>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</si>
  <si>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</si>
  <si>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</si>
  <si>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</si>
  <si>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</si>
  <si>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</si>
  <si>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</si>
  <si>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</si>
  <si>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</si>
  <si>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</si>
  <si>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</si>
  <si>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</si>
  <si>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</si>
  <si>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</si>
  <si>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</si>
  <si>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</si>
  <si>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</si>
  <si>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</si>
  <si>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</si>
  <si>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</si>
  <si>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</si>
  <si>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</si>
  <si>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</si>
  <si>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</si>
  <si>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</si>
  <si>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</si>
  <si>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</si>
  <si>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</si>
  <si>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</si>
  <si>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</si>
  <si>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</si>
  <si>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</si>
  <si>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</si>
  <si>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</si>
  <si>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</si>
  <si>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</si>
  <si>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</si>
  <si>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</si>
  <si>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</si>
  <si>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</si>
  <si>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</si>
  <si>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</si>
  <si>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</si>
  <si>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</si>
  <si>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</si>
  <si>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</si>
  <si>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</si>
  <si>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</si>
  <si>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</si>
  <si>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</si>
  <si>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</si>
  <si>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</si>
  <si>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</si>
  <si>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</si>
  <si>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</si>
  <si>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</si>
  <si>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</si>
  <si>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</si>
  <si>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</si>
  <si>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</si>
  <si>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</si>
  <si>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</si>
  <si>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砚山县政府性基金预算支出</t>
  </si>
  <si>
    <t xml:space="preserve">   政府性基金补助支出</t>
  </si>
  <si>
    <t xml:space="preserve">     抗疫特别国债转移支付支出</t>
  </si>
  <si>
    <t xml:space="preserve">     科学技术</t>
  </si>
  <si>
    <t xml:space="preserve">     文化旅游体育与传媒</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</si>
  <si>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</si>
  <si>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</si>
  <si>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</si>
  <si>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</si>
  <si>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</si>
  <si>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</si>
  <si>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其他支出</t>
  </si>
  <si>
    <t xml:space="preserve">   上解支出</t>
  </si>
  <si>
    <t xml:space="preserve">      政府性基金上解支出</t>
  </si>
  <si>
    <t xml:space="preserve">      政府性基金预算调出资金</t>
  </si>
  <si>
    <t>地方政府专项债务还本支出</t>
  </si>
  <si>
    <t>与09表核对             2023年与收入表核对</t>
  </si>
  <si>
    <t>2024年砚山县国有资本经营预算收支调整表</t>
  </si>
  <si>
    <t>表六</t>
  </si>
  <si>
    <t>预算收入</t>
  </si>
  <si>
    <t xml:space="preserve">预算支出 </t>
  </si>
  <si>
    <t>项        目</t>
  </si>
  <si>
    <t>年初
预算数</t>
  </si>
  <si>
    <t>项       目</t>
  </si>
  <si>
    <t>一、利润收入</t>
  </si>
  <si>
    <t>一、解决历史遗留问题及改革成本支出</t>
  </si>
  <si>
    <t>电力企业利润收入</t>
  </si>
  <si>
    <t>二、国有企业资本金注入</t>
  </si>
  <si>
    <t>运输企业利润收入</t>
  </si>
  <si>
    <t>三、国有企业政策性补贴（款）</t>
  </si>
  <si>
    <t>投资服务企业利润收入</t>
  </si>
  <si>
    <t>四、金融国有资本经营预算支出</t>
  </si>
  <si>
    <t>其他国有资本经营预算收入</t>
  </si>
  <si>
    <t>五、其他国有资本经营预算支出（款）</t>
  </si>
  <si>
    <t>二、股利、股息收入</t>
  </si>
  <si>
    <t>三、产权转让收入</t>
  </si>
  <si>
    <t>四、清算收入</t>
  </si>
  <si>
    <t>砚山县国有资本经营预算收入</t>
  </si>
  <si>
    <t>砚山县国有资本经营预算支出</t>
  </si>
  <si>
    <t>上级补助收入</t>
  </si>
  <si>
    <t>补助下级支出</t>
  </si>
  <si>
    <t>调出资金</t>
  </si>
  <si>
    <t>上年结转</t>
  </si>
  <si>
    <t>结转下年</t>
  </si>
  <si>
    <t>收入总计</t>
  </si>
  <si>
    <t>支出总计</t>
  </si>
  <si>
    <t>石油石化企业利润收入</t>
  </si>
  <si>
    <t>煤炭企业利润收入</t>
  </si>
  <si>
    <t>有色冶金采掘企业利润收入</t>
  </si>
  <si>
    <t>建材企业利润收入</t>
  </si>
  <si>
    <t>贸易企业利润收入</t>
  </si>
  <si>
    <t>建筑施工企业利润收入</t>
  </si>
  <si>
    <t>房地产企业利润收入</t>
  </si>
  <si>
    <t>医药企业利润收入</t>
  </si>
  <si>
    <t>农林牧渔企业利润收入</t>
  </si>
  <si>
    <t>转制科研院所利润收入</t>
  </si>
  <si>
    <t>地质勘查企业利润收入</t>
  </si>
  <si>
    <t>教育文化广播企业利润收入</t>
  </si>
  <si>
    <t>科学研究企业利润收入</t>
  </si>
  <si>
    <t>机关社团所属企业利润收入</t>
  </si>
  <si>
    <t>2024年文山州砚山县社会保险基金预算收支调整表</t>
  </si>
  <si>
    <t>非打印区域</t>
  </si>
  <si>
    <t>表七</t>
  </si>
  <si>
    <t>项　　　目</t>
  </si>
  <si>
    <t>本次调整数</t>
  </si>
  <si>
    <t>调整后
预算数</t>
  </si>
  <si>
    <t>社会保险基金合计</t>
  </si>
  <si>
    <t>本年收入小计</t>
  </si>
  <si>
    <t>保险费收入</t>
  </si>
  <si>
    <t>利息收入</t>
  </si>
  <si>
    <t>财政补贴收入</t>
  </si>
  <si>
    <t>委托投资收益</t>
  </si>
  <si>
    <t>转移收入</t>
  </si>
  <si>
    <t>下级上解收入</t>
  </si>
  <si>
    <t>本年收入合计</t>
  </si>
  <si>
    <t>上年结余</t>
  </si>
  <si>
    <t>本年支出小计</t>
  </si>
  <si>
    <t>社会保险待遇支出</t>
  </si>
  <si>
    <t>其他支出</t>
  </si>
  <si>
    <t>转移支出</t>
  </si>
  <si>
    <t>上解上级支出</t>
  </si>
  <si>
    <t>本年支出合计</t>
  </si>
  <si>
    <t>本年收支结余</t>
  </si>
  <si>
    <t>年末滚存结余</t>
  </si>
  <si>
    <t>一、企业职工基本养老保险</t>
  </si>
  <si>
    <t xml:space="preserve">  本年收入小计</t>
  </si>
  <si>
    <t xml:space="preserve">  下级上解收入</t>
  </si>
  <si>
    <t xml:space="preserve">  本年支出小计</t>
  </si>
  <si>
    <t xml:space="preserve">  补助下级支出</t>
  </si>
  <si>
    <t xml:space="preserve">  上解上级支出</t>
  </si>
  <si>
    <t>空</t>
  </si>
  <si>
    <t>二、机关事业单位基本养老保险</t>
  </si>
  <si>
    <t>三、城乡居民基本养老保险</t>
  </si>
  <si>
    <t>四、城镇职工基本医疗保险</t>
  </si>
  <si>
    <t>五、城乡居民基本医疗保险</t>
  </si>
  <si>
    <t>六、工伤保险</t>
  </si>
  <si>
    <t>七、失业保险</t>
  </si>
  <si>
    <t>2024年砚山县地方政府债务余额情况表</t>
  </si>
  <si>
    <t>表八</t>
  </si>
  <si>
    <t>地  区</t>
  </si>
  <si>
    <t>2023年政府债务余额</t>
  </si>
  <si>
    <t>2024年新增债务</t>
  </si>
  <si>
    <t>2024年债务还本支出</t>
  </si>
  <si>
    <t>2024年政府债务余额</t>
  </si>
  <si>
    <t>合计</t>
  </si>
  <si>
    <t>一般债务</t>
  </si>
  <si>
    <t>专项债务</t>
  </si>
  <si>
    <t xml:space="preserve">一般债务
</t>
  </si>
  <si>
    <t>砚山县</t>
  </si>
</sst>
</file>

<file path=xl/styles.xml><?xml version="1.0" encoding="utf-8"?>
<styleSheet xmlns="http://schemas.openxmlformats.org/spreadsheetml/2006/main">
  <numFmts count="3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quot;$&quot;\ * #,##0_-;_-&quot;$&quot;\ * #,##0\-;_-&quot;$&quot;\ * &quot;-&quot;_-;_-@_-"/>
    <numFmt numFmtId="178" formatCode="_(&quot;$&quot;* #,##0.00_);_(&quot;$&quot;* \(#,##0.00\);_(&quot;$&quot;* &quot;-&quot;??_);_(@_)"/>
    <numFmt numFmtId="179" formatCode="_-* #,##0_-;\-* #,##0_-;_-* &quot;-&quot;_-;_-@_-"/>
    <numFmt numFmtId="180" formatCode="yy\.mm\.dd"/>
    <numFmt numFmtId="181" formatCode="_-* #,##0.00_-;\-* #,##0.00_-;_-* &quot;-&quot;??_-;_-@_-"/>
    <numFmt numFmtId="182" formatCode="&quot;$&quot;#,##0.00_);[Red]\(&quot;$&quot;#,##0.00\)"/>
    <numFmt numFmtId="183" formatCode="_(&quot;$&quot;* #,##0_);_(&quot;$&quot;* \(#,##0\);_(&quot;$&quot;* &quot;-&quot;_);_(@_)"/>
    <numFmt numFmtId="184" formatCode="0_);[Red]\(0\)"/>
    <numFmt numFmtId="185" formatCode="#,##0;\(#,##0\)"/>
    <numFmt numFmtId="186" formatCode="&quot;$&quot;#,##0_);[Red]\(&quot;$&quot;#,##0\)"/>
    <numFmt numFmtId="187" formatCode="#,##0.0_);\(#,##0.0\)"/>
    <numFmt numFmtId="188" formatCode="#\ ??/??"/>
    <numFmt numFmtId="189" formatCode="&quot;$&quot;\ #,##0.00_-;[Red]&quot;$&quot;\ #,##0.00\-"/>
    <numFmt numFmtId="190" formatCode="\$#,##0;\(\$#,##0\)"/>
    <numFmt numFmtId="191" formatCode="\$#,##0.00;\(\$#,##0.00\)"/>
    <numFmt numFmtId="192" formatCode="_-&quot;$&quot;\ * #,##0.00_-;_-&quot;$&quot;\ * #,##0.00\-;_-&quot;$&quot;\ * &quot;-&quot;??_-;_-@_-"/>
    <numFmt numFmtId="193" formatCode="&quot;$&quot;\ #,##0_-;[Red]&quot;$&quot;\ #,##0\-"/>
    <numFmt numFmtId="194" formatCode="0.0%"/>
    <numFmt numFmtId="195" formatCode="_(* #,##0_);_(* \(#,##0\);_(* &quot;-&quot;_);_(@_)"/>
    <numFmt numFmtId="196" formatCode="0_ "/>
    <numFmt numFmtId="197" formatCode="#,##0_ "/>
    <numFmt numFmtId="198" formatCode="#,##0_ ;[Red]\-#,##0\ "/>
    <numFmt numFmtId="199" formatCode="_ * #,##0_ ;_ * \-#,##0_ ;_ * &quot;-&quot;??_ ;_ @_ "/>
    <numFmt numFmtId="200" formatCode="00"/>
    <numFmt numFmtId="201" formatCode="yyyy&quot;年&quot;m&quot;月&quot;;@"/>
  </numFmts>
  <fonts count="146">
    <font>
      <sz val="11"/>
      <color indexed="8"/>
      <name val="宋体"/>
      <charset val="134"/>
    </font>
    <font>
      <sz val="16"/>
      <color theme="1"/>
      <name val="宋体"/>
      <charset val="134"/>
      <scheme val="minor"/>
    </font>
    <font>
      <b/>
      <sz val="16"/>
      <color theme="1"/>
      <name val="宋体"/>
      <charset val="134"/>
      <scheme val="minor"/>
    </font>
    <font>
      <sz val="11"/>
      <color theme="1"/>
      <name val="宋体"/>
      <charset val="134"/>
      <scheme val="minor"/>
    </font>
    <font>
      <sz val="36"/>
      <color rgb="FF000000"/>
      <name val="方正小标宋_GBK"/>
      <charset val="134"/>
    </font>
    <font>
      <sz val="18"/>
      <color rgb="FF000000"/>
      <name val="宋体"/>
      <charset val="134"/>
      <scheme val="minor"/>
    </font>
    <font>
      <sz val="16"/>
      <color rgb="FF000000"/>
      <name val="宋体"/>
      <charset val="134"/>
      <scheme val="minor"/>
    </font>
    <font>
      <b/>
      <sz val="18"/>
      <name val="宋体"/>
      <charset val="134"/>
    </font>
    <font>
      <b/>
      <sz val="18"/>
      <color theme="1"/>
      <name val="宋体"/>
      <charset val="134"/>
    </font>
    <font>
      <sz val="18"/>
      <name val="宋体"/>
      <charset val="134"/>
    </font>
    <font>
      <sz val="18"/>
      <color theme="1"/>
      <name val="宋体"/>
      <charset val="134"/>
    </font>
    <font>
      <sz val="18"/>
      <color theme="1"/>
      <name val="宋体"/>
      <charset val="134"/>
      <scheme val="minor"/>
    </font>
    <font>
      <sz val="12"/>
      <name val="宋体"/>
      <charset val="134"/>
    </font>
    <font>
      <sz val="10"/>
      <name val="宋体"/>
      <charset val="134"/>
    </font>
    <font>
      <sz val="11"/>
      <name val="方正黑体_GBK"/>
      <charset val="134"/>
    </font>
    <font>
      <b/>
      <sz val="10"/>
      <name val="Times New Roman"/>
      <charset val="134"/>
    </font>
    <font>
      <sz val="10"/>
      <name val="Times New Roman"/>
      <charset val="134"/>
    </font>
    <font>
      <b/>
      <sz val="10"/>
      <name val="宋体"/>
      <charset val="134"/>
    </font>
    <font>
      <b/>
      <sz val="12"/>
      <name val="宋体"/>
      <charset val="134"/>
    </font>
    <font>
      <b/>
      <sz val="12"/>
      <name val="Times New Roman"/>
      <charset val="134"/>
    </font>
    <font>
      <sz val="11"/>
      <color theme="1"/>
      <name val="Times New Roman"/>
      <charset val="134"/>
    </font>
    <font>
      <sz val="11"/>
      <color indexed="8"/>
      <name val="Times New Roman"/>
      <charset val="134"/>
    </font>
    <font>
      <sz val="11"/>
      <name val="Times New Roman"/>
      <charset val="134"/>
    </font>
    <font>
      <sz val="12"/>
      <name val="Times New Roman"/>
      <charset val="134"/>
    </font>
    <font>
      <u/>
      <sz val="11"/>
      <color rgb="FF0000FF"/>
      <name val="宋体"/>
      <charset val="134"/>
      <scheme val="minor"/>
    </font>
    <font>
      <sz val="26"/>
      <color theme="1"/>
      <name val="方正小标宋简体"/>
      <charset val="134"/>
    </font>
    <font>
      <sz val="26"/>
      <color indexed="8"/>
      <name val="方正小标宋简体"/>
      <charset val="134"/>
    </font>
    <font>
      <sz val="11"/>
      <name val="宋体"/>
      <charset val="134"/>
    </font>
    <font>
      <sz val="14"/>
      <color theme="1"/>
      <name val="宋体"/>
      <charset val="134"/>
    </font>
    <font>
      <sz val="14"/>
      <color indexed="8"/>
      <name val="宋体"/>
      <charset val="134"/>
    </font>
    <font>
      <b/>
      <sz val="14"/>
      <color theme="1"/>
      <name val="宋体"/>
      <charset val="134"/>
    </font>
    <font>
      <b/>
      <sz val="14"/>
      <name val="宋体"/>
      <charset val="134"/>
    </font>
    <font>
      <sz val="14"/>
      <name val="宋体"/>
      <charset val="134"/>
    </font>
    <font>
      <b/>
      <sz val="11"/>
      <name val="Times New Roman"/>
      <charset val="134"/>
    </font>
    <font>
      <b/>
      <sz val="11"/>
      <name val="宋体"/>
      <charset val="134"/>
    </font>
    <font>
      <b/>
      <sz val="14"/>
      <color indexed="8"/>
      <name val="宋体"/>
      <charset val="134"/>
    </font>
    <font>
      <sz val="10"/>
      <name val="宋体"/>
      <charset val="134"/>
      <scheme val="minor"/>
    </font>
    <font>
      <sz val="11"/>
      <name val="宋体"/>
      <charset val="134"/>
      <scheme val="minor"/>
    </font>
    <font>
      <sz val="11"/>
      <color theme="1"/>
      <name val="方正黑体_GBK"/>
      <charset val="134"/>
    </font>
    <font>
      <sz val="26"/>
      <name val="方正小标宋简体"/>
      <charset val="134"/>
    </font>
    <font>
      <sz val="10"/>
      <color indexed="8"/>
      <name val="Times New Roman"/>
      <charset val="134"/>
    </font>
    <font>
      <b/>
      <sz val="14"/>
      <color rgb="FF000000"/>
      <name val="宋体"/>
      <charset val="134"/>
    </font>
    <font>
      <b/>
      <sz val="11"/>
      <color theme="1"/>
      <name val="Times New Roman"/>
      <charset val="134"/>
    </font>
    <font>
      <sz val="14"/>
      <color rgb="FFFF0000"/>
      <name val="宋体"/>
      <charset val="134"/>
    </font>
    <font>
      <b/>
      <sz val="14"/>
      <name val="黑体"/>
      <charset val="134"/>
    </font>
    <font>
      <sz val="12"/>
      <name val="仿宋_GB2312"/>
      <charset val="134"/>
    </font>
    <font>
      <sz val="12"/>
      <color indexed="8"/>
      <name val="方正黑体_GBK"/>
      <charset val="134"/>
    </font>
    <font>
      <sz val="12"/>
      <color indexed="8"/>
      <name val="宋体"/>
      <charset val="134"/>
    </font>
    <font>
      <sz val="12"/>
      <name val="方正仿宋_GBK"/>
      <charset val="134"/>
    </font>
    <font>
      <sz val="12"/>
      <color indexed="8"/>
      <name val="方正仿宋_GBK"/>
      <charset val="134"/>
    </font>
    <font>
      <sz val="12"/>
      <color indexed="8"/>
      <name val="Times New Roman"/>
      <charset val="134"/>
    </font>
    <font>
      <sz val="14"/>
      <name val="Times New Roman"/>
      <charset val="134"/>
    </font>
    <font>
      <sz val="14"/>
      <color rgb="FF000000"/>
      <name val="Times New Roman"/>
      <charset val="134"/>
    </font>
    <font>
      <sz val="14"/>
      <name val="方正仿宋_GBK"/>
      <charset val="134"/>
    </font>
    <font>
      <sz val="14"/>
      <color indexed="9"/>
      <name val="Times New Roman"/>
      <charset val="134"/>
    </font>
    <font>
      <b/>
      <sz val="14"/>
      <name val="Times New Roman"/>
      <charset val="134"/>
    </font>
    <font>
      <sz val="14"/>
      <color indexed="8"/>
      <name val="Times New Roman"/>
      <charset val="134"/>
    </font>
    <font>
      <sz val="14"/>
      <color theme="1"/>
      <name val="宋体"/>
      <charset val="134"/>
      <scheme val="minor"/>
    </font>
    <font>
      <sz val="14"/>
      <color theme="1"/>
      <name val="Times New Roman"/>
      <charset val="134"/>
    </font>
    <font>
      <sz val="14"/>
      <color indexed="9"/>
      <name val="宋体"/>
      <charset val="134"/>
    </font>
    <font>
      <sz val="15"/>
      <name val="宋体"/>
      <charset val="134"/>
    </font>
    <font>
      <sz val="28"/>
      <name val="方正小标宋简体"/>
      <charset val="134"/>
    </font>
    <font>
      <sz val="20"/>
      <name val="华文中宋"/>
      <charset val="134"/>
    </font>
    <font>
      <sz val="12"/>
      <name val="华文中宋"/>
      <charset val="134"/>
    </font>
    <font>
      <sz val="16"/>
      <name val="仿宋_GB2312"/>
      <charset val="134"/>
    </font>
    <font>
      <sz val="18"/>
      <name val="仿宋_GB2312"/>
      <charset val="134"/>
    </font>
    <font>
      <sz val="20"/>
      <name val="宋体"/>
      <charset val="134"/>
    </font>
    <font>
      <sz val="16"/>
      <name val="黑体"/>
      <charset val="134"/>
    </font>
    <font>
      <sz val="12"/>
      <name val="黑体"/>
      <charset val="134"/>
    </font>
    <font>
      <sz val="30"/>
      <name val="方正小标宋简体"/>
      <charset val="134"/>
    </font>
    <font>
      <sz val="48"/>
      <name val="华文行楷"/>
      <charset val="134"/>
    </font>
    <font>
      <sz val="20"/>
      <name val="楷体_GB2312"/>
      <charset val="134"/>
    </font>
    <font>
      <sz val="16"/>
      <color indexed="8"/>
      <name val="宋体"/>
      <charset val="134"/>
    </font>
    <font>
      <sz val="11"/>
      <color indexed="52"/>
      <name val="宋体"/>
      <charset val="134"/>
    </font>
    <font>
      <sz val="11"/>
      <color theme="1"/>
      <name val="宋体"/>
      <charset val="0"/>
      <scheme val="minor"/>
    </font>
    <font>
      <sz val="11"/>
      <color rgb="FF3F3F76"/>
      <name val="宋体"/>
      <charset val="0"/>
      <scheme val="minor"/>
    </font>
    <font>
      <sz val="11"/>
      <color indexed="9"/>
      <name val="宋体"/>
      <charset val="134"/>
    </font>
    <font>
      <b/>
      <sz val="11"/>
      <color indexed="8"/>
      <name val="宋体"/>
      <charset val="134"/>
    </font>
    <font>
      <sz val="12"/>
      <color indexed="9"/>
      <name val="宋体"/>
      <charset val="134"/>
    </font>
    <font>
      <sz val="10"/>
      <name val="Geneva"/>
      <charset val="134"/>
    </font>
    <font>
      <sz val="10"/>
      <name val="楷体"/>
      <charset val="134"/>
    </font>
    <font>
      <sz val="8"/>
      <name val="Times New Roman"/>
      <charset val="134"/>
    </font>
    <font>
      <sz val="11"/>
      <color indexed="17"/>
      <name val="宋体"/>
      <charset val="134"/>
    </font>
    <font>
      <sz val="11"/>
      <color indexed="60"/>
      <name val="宋体"/>
      <charset val="134"/>
    </font>
    <font>
      <sz val="11"/>
      <color rgb="FF9C0006"/>
      <name val="宋体"/>
      <charset val="0"/>
      <scheme val="minor"/>
    </font>
    <font>
      <sz val="11"/>
      <color theme="0"/>
      <name val="宋体"/>
      <charset val="0"/>
      <scheme val="minor"/>
    </font>
    <font>
      <sz val="8"/>
      <name val="Arial"/>
      <charset val="134"/>
    </font>
    <font>
      <sz val="10"/>
      <name val="Arial"/>
      <charset val="134"/>
    </font>
    <font>
      <u/>
      <sz val="11"/>
      <color rgb="FF800080"/>
      <name val="宋体"/>
      <charset val="0"/>
      <scheme val="minor"/>
    </font>
    <font>
      <sz val="12"/>
      <color indexed="16"/>
      <name val="宋体"/>
      <charset val="134"/>
    </font>
    <font>
      <sz val="12"/>
      <color indexed="17"/>
      <name val="宋体"/>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b/>
      <sz val="15"/>
      <color indexed="56"/>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6"/>
      <name val="宋体"/>
      <charset val="134"/>
    </font>
    <font>
      <b/>
      <sz val="10"/>
      <name val="MS Sans Serif"/>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u/>
      <sz val="12"/>
      <color indexed="36"/>
      <name val="宋体"/>
      <charset val="134"/>
    </font>
    <font>
      <b/>
      <sz val="12"/>
      <name val="Arial"/>
      <charset val="134"/>
    </font>
    <font>
      <sz val="10"/>
      <name val="MS Sans Serif"/>
      <charset val="134"/>
    </font>
    <font>
      <sz val="9"/>
      <name val="宋体"/>
      <charset val="134"/>
    </font>
    <font>
      <b/>
      <sz val="10"/>
      <name val="Tms Rmn"/>
      <charset val="134"/>
    </font>
    <font>
      <sz val="11"/>
      <color indexed="62"/>
      <name val="宋体"/>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9"/>
      <name val="微软雅黑"/>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sz val="12"/>
      <name val="Courier"/>
      <charset val="134"/>
    </font>
    <font>
      <b/>
      <sz val="14"/>
      <color rgb="FF000000"/>
      <name val="Times New Roman"/>
      <charset val="134"/>
    </font>
    <font>
      <sz val="16"/>
      <color indexed="8"/>
      <name val="方正仿宋_GBK"/>
      <charset val="134"/>
    </font>
  </fonts>
  <fills count="75">
    <fill>
      <patternFill patternType="none"/>
    </fill>
    <fill>
      <patternFill patternType="gray125"/>
    </fill>
    <fill>
      <patternFill patternType="solid">
        <fgColor theme="0" tint="-0.0499893185216834"/>
        <bgColor indexed="64"/>
      </patternFill>
    </fill>
    <fill>
      <patternFill patternType="solid">
        <fgColor theme="0"/>
        <bgColor indexed="64"/>
      </patternFill>
    </fill>
    <fill>
      <patternFill patternType="solid">
        <fgColor indexed="9"/>
        <bgColor indexed="64"/>
      </patternFill>
    </fill>
    <fill>
      <patternFill patternType="solid">
        <fgColor rgb="FF00B0F0"/>
        <bgColor indexed="64"/>
      </patternFill>
    </fill>
    <fill>
      <patternFill patternType="solid">
        <fgColor theme="9" tint="0.799981688894314"/>
        <bgColor indexed="64"/>
      </patternFill>
    </fill>
    <fill>
      <patternFill patternType="solid">
        <fgColor theme="4" tint="0.8"/>
        <bgColor indexed="64"/>
      </patternFill>
    </fill>
    <fill>
      <patternFill patternType="solid">
        <fgColor rgb="FFFFFF00"/>
        <bgColor indexed="64"/>
      </patternFill>
    </fill>
    <fill>
      <patternFill patternType="solid">
        <fgColor rgb="FFFFC000"/>
        <bgColor indexed="64"/>
      </patternFill>
    </fill>
    <fill>
      <patternFill patternType="solid">
        <fgColor theme="8" tint="0.8"/>
        <bgColor indexed="64"/>
      </patternFill>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26"/>
        <bgColor indexed="64"/>
      </patternFill>
    </fill>
    <fill>
      <patternFill patternType="solid">
        <fgColor indexed="43"/>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2"/>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indexed="46"/>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bottom style="thin">
        <color rgb="FF000000"/>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8"/>
      </left>
      <right/>
      <top/>
      <bottom style="thin">
        <color indexed="8"/>
      </bottom>
      <diagonal/>
    </border>
    <border>
      <left style="thin">
        <color indexed="8"/>
      </left>
      <right style="thin">
        <color indexed="8"/>
      </right>
      <top/>
      <bottom/>
      <diagonal/>
    </border>
    <border>
      <left style="thin">
        <color auto="1"/>
      </left>
      <right style="thin">
        <color auto="1"/>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43">
    <xf numFmtId="0" fontId="0" fillId="0" borderId="0">
      <alignment vertical="center"/>
    </xf>
    <xf numFmtId="42" fontId="3" fillId="0" borderId="0" applyFont="0" applyFill="0" applyBorder="0" applyAlignment="0" applyProtection="0">
      <alignment vertical="center"/>
    </xf>
    <xf numFmtId="0" fontId="73" fillId="0" borderId="16" applyNumberFormat="0" applyFill="0" applyAlignment="0" applyProtection="0">
      <alignment vertical="center"/>
    </xf>
    <xf numFmtId="0" fontId="0" fillId="0" borderId="0">
      <alignment vertical="center"/>
    </xf>
    <xf numFmtId="0" fontId="0" fillId="0" borderId="0">
      <alignment vertical="center"/>
    </xf>
    <xf numFmtId="0" fontId="74" fillId="12" borderId="0" applyNumberFormat="0" applyBorder="0" applyAlignment="0" applyProtection="0">
      <alignment vertical="center"/>
    </xf>
    <xf numFmtId="0" fontId="75" fillId="13" borderId="17" applyNumberFormat="0" applyAlignment="0" applyProtection="0">
      <alignment vertical="center"/>
    </xf>
    <xf numFmtId="0" fontId="76" fillId="14" borderId="0" applyNumberFormat="0" applyBorder="0" applyAlignment="0" applyProtection="0">
      <alignment vertical="center"/>
    </xf>
    <xf numFmtId="0" fontId="77" fillId="0" borderId="18" applyNumberFormat="0" applyFill="0" applyAlignment="0" applyProtection="0">
      <alignment vertical="center"/>
    </xf>
    <xf numFmtId="0" fontId="78" fillId="15" borderId="0" applyNumberFormat="0" applyBorder="0" applyAlignment="0" applyProtection="0">
      <alignment vertical="center"/>
    </xf>
    <xf numFmtId="44" fontId="3" fillId="0" borderId="0" applyFont="0" applyFill="0" applyBorder="0" applyAlignment="0" applyProtection="0">
      <alignment vertical="center"/>
    </xf>
    <xf numFmtId="0" fontId="12" fillId="0" borderId="0">
      <alignment vertical="center"/>
    </xf>
    <xf numFmtId="0" fontId="79" fillId="0" borderId="0">
      <alignment vertical="center"/>
    </xf>
    <xf numFmtId="0" fontId="80" fillId="0" borderId="19" applyNumberFormat="0" applyFill="0" applyProtection="0">
      <alignment horizontal="center" vertical="center"/>
    </xf>
    <xf numFmtId="9" fontId="12" fillId="0" borderId="0" applyFont="0" applyFill="0" applyBorder="0" applyAlignment="0" applyProtection="0">
      <alignment vertical="center"/>
    </xf>
    <xf numFmtId="0" fontId="78" fillId="16" borderId="0" applyNumberFormat="0" applyBorder="0" applyAlignment="0" applyProtection="0">
      <alignment vertical="center"/>
    </xf>
    <xf numFmtId="0" fontId="81" fillId="0" borderId="0">
      <alignment horizontal="center" vertical="center" wrapText="1"/>
      <protection locked="0"/>
    </xf>
    <xf numFmtId="0" fontId="82" fillId="17" borderId="0" applyNumberFormat="0" applyBorder="0" applyAlignment="0" applyProtection="0">
      <alignment vertical="center"/>
    </xf>
    <xf numFmtId="0" fontId="79" fillId="0" borderId="0">
      <alignment vertical="center"/>
    </xf>
    <xf numFmtId="0" fontId="47" fillId="18" borderId="0" applyNumberFormat="0" applyBorder="0" applyAlignment="0" applyProtection="0">
      <alignment vertical="center"/>
    </xf>
    <xf numFmtId="0" fontId="83" fillId="19" borderId="0" applyNumberFormat="0" applyBorder="0" applyAlignment="0" applyProtection="0">
      <alignment vertical="center"/>
    </xf>
    <xf numFmtId="0" fontId="12" fillId="0" borderId="0">
      <alignment vertical="center"/>
    </xf>
    <xf numFmtId="0" fontId="47" fillId="11" borderId="0" applyNumberFormat="0" applyBorder="0" applyAlignment="0" applyProtection="0">
      <alignment vertical="center"/>
    </xf>
    <xf numFmtId="0" fontId="12" fillId="0" borderId="0">
      <alignment vertical="center"/>
    </xf>
    <xf numFmtId="41" fontId="3" fillId="0" borderId="0" applyFont="0" applyFill="0" applyBorder="0" applyAlignment="0" applyProtection="0">
      <alignment vertical="center"/>
    </xf>
    <xf numFmtId="0" fontId="0" fillId="0" borderId="0">
      <alignment vertical="center"/>
    </xf>
    <xf numFmtId="0" fontId="74" fillId="20" borderId="0" applyNumberFormat="0" applyBorder="0" applyAlignment="0" applyProtection="0">
      <alignment vertical="center"/>
    </xf>
    <xf numFmtId="0" fontId="84" fillId="21" borderId="0" applyNumberFormat="0" applyBorder="0" applyAlignment="0" applyProtection="0">
      <alignment vertical="center"/>
    </xf>
    <xf numFmtId="0" fontId="12" fillId="0" borderId="0">
      <alignment vertical="center"/>
    </xf>
    <xf numFmtId="43" fontId="0" fillId="0" borderId="0" applyFont="0" applyFill="0" applyBorder="0" applyAlignment="0" applyProtection="0">
      <alignment vertical="center"/>
    </xf>
    <xf numFmtId="0" fontId="85" fillId="22" borderId="0" applyNumberFormat="0" applyBorder="0" applyAlignment="0" applyProtection="0">
      <alignment vertical="center"/>
    </xf>
    <xf numFmtId="0" fontId="78" fillId="23" borderId="0" applyNumberFormat="0" applyBorder="0" applyAlignment="0" applyProtection="0">
      <alignment vertical="center"/>
    </xf>
    <xf numFmtId="0" fontId="24" fillId="0" borderId="0" applyNumberFormat="0" applyFill="0" applyBorder="0" applyAlignment="0" applyProtection="0">
      <alignment vertical="center"/>
    </xf>
    <xf numFmtId="0" fontId="86" fillId="18" borderId="1" applyNumberFormat="0" applyBorder="0" applyAlignment="0" applyProtection="0">
      <alignment vertical="center"/>
    </xf>
    <xf numFmtId="0" fontId="82" fillId="24" borderId="0" applyNumberFormat="0" applyBorder="0" applyAlignment="0" applyProtection="0">
      <alignment vertical="center"/>
    </xf>
    <xf numFmtId="0" fontId="78" fillId="25" borderId="0" applyNumberFormat="0" applyBorder="0" applyAlignment="0" applyProtection="0">
      <alignment vertical="center"/>
    </xf>
    <xf numFmtId="180" fontId="87" fillId="0" borderId="19" applyFill="0" applyProtection="0">
      <alignment horizontal="right" vertical="center"/>
    </xf>
    <xf numFmtId="0" fontId="76" fillId="23" borderId="0" applyNumberFormat="0" applyBorder="0" applyAlignment="0" applyProtection="0">
      <alignment vertical="center"/>
    </xf>
    <xf numFmtId="9" fontId="12" fillId="0" borderId="0" applyFont="0" applyFill="0" applyBorder="0" applyAlignment="0" applyProtection="0">
      <alignment vertical="center"/>
    </xf>
    <xf numFmtId="0" fontId="88" fillId="0" borderId="0" applyNumberFormat="0" applyFill="0" applyBorder="0" applyAlignment="0" applyProtection="0">
      <alignment vertical="center"/>
    </xf>
    <xf numFmtId="0" fontId="78" fillId="16" borderId="0" applyNumberFormat="0" applyBorder="0" applyAlignment="0" applyProtection="0">
      <alignment vertical="center"/>
    </xf>
    <xf numFmtId="0" fontId="89" fillId="26" borderId="0" applyNumberFormat="0" applyBorder="0" applyAlignment="0" applyProtection="0">
      <alignment vertical="center"/>
    </xf>
    <xf numFmtId="0" fontId="76" fillId="27" borderId="0" applyNumberFormat="0" applyBorder="0" applyAlignment="0" applyProtection="0">
      <alignment vertical="center"/>
    </xf>
    <xf numFmtId="0" fontId="90" fillId="17" borderId="0" applyNumberFormat="0" applyBorder="0" applyAlignment="0" applyProtection="0">
      <alignment vertical="center"/>
    </xf>
    <xf numFmtId="0" fontId="76" fillId="28" borderId="0" applyNumberFormat="0" applyBorder="0" applyAlignment="0" applyProtection="0">
      <alignment vertical="center"/>
    </xf>
    <xf numFmtId="0" fontId="3" fillId="29" borderId="20" applyNumberFormat="0" applyFont="0" applyAlignment="0" applyProtection="0">
      <alignment vertical="center"/>
    </xf>
    <xf numFmtId="0" fontId="12" fillId="0" borderId="0">
      <alignment vertical="center"/>
    </xf>
    <xf numFmtId="0" fontId="23" fillId="0" borderId="0">
      <alignment vertical="center"/>
    </xf>
    <xf numFmtId="0" fontId="85" fillId="30" borderId="0" applyNumberFormat="0" applyBorder="0" applyAlignment="0" applyProtection="0">
      <alignment vertical="center"/>
    </xf>
    <xf numFmtId="0" fontId="78" fillId="23" borderId="0" applyNumberFormat="0" applyBorder="0" applyAlignment="0" applyProtection="0">
      <alignment vertical="center"/>
    </xf>
    <xf numFmtId="0" fontId="78" fillId="31" borderId="0" applyNumberFormat="0" applyBorder="0" applyAlignment="0" applyProtection="0">
      <alignment vertical="center"/>
    </xf>
    <xf numFmtId="0" fontId="91" fillId="0" borderId="0" applyNumberFormat="0" applyFill="0" applyBorder="0" applyAlignment="0" applyProtection="0">
      <alignment vertical="center"/>
    </xf>
    <xf numFmtId="0" fontId="92" fillId="0" borderId="0" applyNumberFormat="0" applyFill="0" applyBorder="0" applyAlignment="0" applyProtection="0">
      <alignment vertical="center"/>
    </xf>
    <xf numFmtId="9" fontId="12" fillId="0" borderId="0" applyFont="0" applyFill="0" applyBorder="0" applyAlignment="0" applyProtection="0">
      <alignment vertical="center"/>
    </xf>
    <xf numFmtId="0" fontId="78" fillId="25" borderId="0" applyNumberFormat="0" applyBorder="0" applyAlignment="0" applyProtection="0">
      <alignment vertical="center"/>
    </xf>
    <xf numFmtId="0" fontId="12" fillId="0" borderId="0">
      <alignment vertical="center"/>
    </xf>
    <xf numFmtId="0" fontId="12" fillId="0" borderId="0">
      <alignment vertical="center"/>
    </xf>
    <xf numFmtId="0" fontId="93" fillId="0" borderId="0" applyNumberFormat="0" applyFill="0" applyBorder="0" applyAlignment="0" applyProtection="0">
      <alignment vertical="center"/>
    </xf>
    <xf numFmtId="0" fontId="12" fillId="0" borderId="0">
      <alignment vertical="center"/>
    </xf>
    <xf numFmtId="0" fontId="76" fillId="26" borderId="0" applyNumberFormat="0" applyBorder="0" applyAlignment="0" applyProtection="0">
      <alignment vertical="center"/>
    </xf>
    <xf numFmtId="0" fontId="94" fillId="0" borderId="0" applyNumberFormat="0" applyFill="0" applyBorder="0" applyAlignment="0" applyProtection="0">
      <alignment vertical="center"/>
    </xf>
    <xf numFmtId="0" fontId="95" fillId="0" borderId="21" applyNumberFormat="0" applyFill="0" applyAlignment="0" applyProtection="0">
      <alignment vertical="center"/>
    </xf>
    <xf numFmtId="0" fontId="78" fillId="31" borderId="0" applyNumberFormat="0" applyBorder="0" applyAlignment="0" applyProtection="0">
      <alignment vertical="center"/>
    </xf>
    <xf numFmtId="0" fontId="96" fillId="0" borderId="0" applyNumberFormat="0" applyFill="0" applyBorder="0" applyAlignment="0" applyProtection="0">
      <alignment vertical="center"/>
    </xf>
    <xf numFmtId="0" fontId="97" fillId="0" borderId="22" applyNumberFormat="0" applyFill="0" applyAlignment="0" applyProtection="0">
      <alignment vertical="center"/>
    </xf>
    <xf numFmtId="9" fontId="12" fillId="0" borderId="0" applyFont="0" applyFill="0" applyBorder="0" applyAlignment="0" applyProtection="0">
      <alignment vertical="center"/>
    </xf>
    <xf numFmtId="0" fontId="98" fillId="0" borderId="22" applyNumberFormat="0" applyFill="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76" fillId="26" borderId="0" applyNumberFormat="0" applyBorder="0" applyAlignment="0" applyProtection="0">
      <alignment vertical="center"/>
    </xf>
    <xf numFmtId="0" fontId="23" fillId="0" borderId="0">
      <alignment vertical="center"/>
    </xf>
    <xf numFmtId="0" fontId="99" fillId="26" borderId="0" applyNumberFormat="0" applyBorder="0" applyAlignment="0" applyProtection="0">
      <alignment vertical="center"/>
    </xf>
    <xf numFmtId="0" fontId="78" fillId="16" borderId="0" applyNumberFormat="0" applyBorder="0" applyAlignment="0" applyProtection="0">
      <alignment vertical="center"/>
    </xf>
    <xf numFmtId="0" fontId="85" fillId="32" borderId="0" applyNumberFormat="0" applyBorder="0" applyAlignment="0" applyProtection="0">
      <alignment vertical="center"/>
    </xf>
    <xf numFmtId="0" fontId="78" fillId="23" borderId="0" applyNumberFormat="0" applyBorder="0" applyAlignment="0" applyProtection="0">
      <alignment vertical="center"/>
    </xf>
    <xf numFmtId="0" fontId="91" fillId="0" borderId="23" applyNumberFormat="0" applyFill="0" applyAlignment="0" applyProtection="0">
      <alignment vertical="center"/>
    </xf>
    <xf numFmtId="9" fontId="12" fillId="0" borderId="0" applyFont="0" applyFill="0" applyBorder="0" applyAlignment="0" applyProtection="0">
      <alignment vertical="center"/>
    </xf>
    <xf numFmtId="0" fontId="85" fillId="33" borderId="0" applyNumberFormat="0" applyBorder="0" applyAlignment="0" applyProtection="0">
      <alignment vertical="center"/>
    </xf>
    <xf numFmtId="0" fontId="78" fillId="23" borderId="0" applyNumberFormat="0" applyBorder="0" applyAlignment="0" applyProtection="0">
      <alignment vertical="center"/>
    </xf>
    <xf numFmtId="0" fontId="100" fillId="34" borderId="24" applyNumberFormat="0" applyAlignment="0" applyProtection="0">
      <alignment vertical="center"/>
    </xf>
    <xf numFmtId="0" fontId="101" fillId="34" borderId="17" applyNumberFormat="0" applyAlignment="0" applyProtection="0">
      <alignment vertical="center"/>
    </xf>
    <xf numFmtId="0" fontId="0" fillId="31" borderId="0" applyNumberFormat="0" applyBorder="0" applyAlignment="0" applyProtection="0">
      <alignment vertical="center"/>
    </xf>
    <xf numFmtId="0" fontId="102" fillId="35" borderId="25" applyNumberFormat="0" applyAlignment="0" applyProtection="0">
      <alignment vertical="center"/>
    </xf>
    <xf numFmtId="0" fontId="74" fillId="6" borderId="0" applyNumberFormat="0" applyBorder="0" applyAlignment="0" applyProtection="0">
      <alignment vertical="center"/>
    </xf>
    <xf numFmtId="0" fontId="0" fillId="0" borderId="0">
      <alignment vertical="center"/>
    </xf>
    <xf numFmtId="0" fontId="0" fillId="0" borderId="0">
      <alignment vertical="center"/>
    </xf>
    <xf numFmtId="0" fontId="12" fillId="0" borderId="0">
      <alignment vertical="center"/>
    </xf>
    <xf numFmtId="0" fontId="85" fillId="36" borderId="0" applyNumberFormat="0" applyBorder="0" applyAlignment="0" applyProtection="0">
      <alignment vertical="center"/>
    </xf>
    <xf numFmtId="0" fontId="103" fillId="0" borderId="0" applyNumberFormat="0" applyFill="0" applyBorder="0" applyAlignment="0" applyProtection="0">
      <alignment vertical="center"/>
    </xf>
    <xf numFmtId="0" fontId="104" fillId="0" borderId="26">
      <alignment horizontal="center" vertical="center"/>
    </xf>
    <xf numFmtId="0" fontId="105" fillId="0" borderId="27" applyNumberFormat="0" applyFill="0" applyAlignment="0" applyProtection="0">
      <alignment vertical="center"/>
    </xf>
    <xf numFmtId="0" fontId="76" fillId="27" borderId="0" applyNumberFormat="0" applyBorder="0" applyAlignment="0" applyProtection="0">
      <alignment vertical="center"/>
    </xf>
    <xf numFmtId="0" fontId="99" fillId="37" borderId="0" applyNumberFormat="0" applyBorder="0" applyAlignment="0" applyProtection="0">
      <alignment vertical="center"/>
    </xf>
    <xf numFmtId="0" fontId="106" fillId="0" borderId="28" applyNumberFormat="0" applyFill="0" applyAlignment="0" applyProtection="0">
      <alignment vertical="center"/>
    </xf>
    <xf numFmtId="0" fontId="107" fillId="38" borderId="0" applyNumberFormat="0" applyBorder="0" applyAlignment="0" applyProtection="0">
      <alignment vertical="center"/>
    </xf>
    <xf numFmtId="0" fontId="83" fillId="19" borderId="0" applyNumberFormat="0" applyBorder="0" applyAlignment="0" applyProtection="0">
      <alignment vertical="center"/>
    </xf>
    <xf numFmtId="0" fontId="0" fillId="17" borderId="0" applyNumberFormat="0" applyBorder="0" applyAlignment="0" applyProtection="0">
      <alignment vertical="center"/>
    </xf>
    <xf numFmtId="0" fontId="108" fillId="11" borderId="29" applyNumberFormat="0" applyAlignment="0" applyProtection="0">
      <alignment vertical="center"/>
    </xf>
    <xf numFmtId="0" fontId="109" fillId="39" borderId="0" applyNumberFormat="0" applyBorder="0" applyAlignment="0" applyProtection="0">
      <alignment vertical="center"/>
    </xf>
    <xf numFmtId="0" fontId="74" fillId="40" borderId="0" applyNumberFormat="0" applyBorder="0" applyAlignment="0" applyProtection="0">
      <alignment vertical="center"/>
    </xf>
    <xf numFmtId="0" fontId="73" fillId="0" borderId="16" applyNumberFormat="0" applyFill="0" applyAlignment="0" applyProtection="0">
      <alignment vertical="center"/>
    </xf>
    <xf numFmtId="0" fontId="0" fillId="0" borderId="0">
      <alignment vertical="center"/>
    </xf>
    <xf numFmtId="0" fontId="0" fillId="0" borderId="0">
      <alignment vertical="center"/>
    </xf>
    <xf numFmtId="0" fontId="12" fillId="0" borderId="0">
      <alignment vertical="center"/>
    </xf>
    <xf numFmtId="0" fontId="85" fillId="41" borderId="0" applyNumberFormat="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0" fontId="87" fillId="0" borderId="12" applyNumberFormat="0" applyFill="0" applyProtection="0">
      <alignment horizontal="right" vertical="center"/>
    </xf>
    <xf numFmtId="0" fontId="74" fillId="42" borderId="0" applyNumberFormat="0" applyBorder="0" applyAlignment="0" applyProtection="0">
      <alignment vertical="center"/>
    </xf>
    <xf numFmtId="0" fontId="73" fillId="0" borderId="16" applyNumberFormat="0" applyFill="0" applyAlignment="0" applyProtection="0">
      <alignment vertical="center"/>
    </xf>
    <xf numFmtId="0" fontId="0" fillId="0" borderId="0">
      <alignment vertical="center"/>
    </xf>
    <xf numFmtId="0" fontId="0" fillId="0" borderId="0">
      <alignment vertical="center"/>
    </xf>
    <xf numFmtId="0" fontId="47" fillId="18" borderId="0" applyNumberFormat="0" applyBorder="0" applyAlignment="0" applyProtection="0">
      <alignment vertical="center"/>
    </xf>
    <xf numFmtId="0" fontId="77" fillId="0" borderId="18" applyNumberFormat="0" applyFill="0" applyAlignment="0" applyProtection="0">
      <alignment vertical="center"/>
    </xf>
    <xf numFmtId="0" fontId="74" fillId="43" borderId="0" applyNumberFormat="0" applyBorder="0" applyAlignment="0" applyProtection="0">
      <alignment vertical="center"/>
    </xf>
    <xf numFmtId="0" fontId="110" fillId="0" borderId="0" applyNumberFormat="0" applyFill="0" applyBorder="0" applyAlignment="0" applyProtection="0">
      <alignment vertical="center"/>
    </xf>
    <xf numFmtId="0" fontId="74" fillId="44" borderId="0" applyNumberFormat="0" applyBorder="0" applyAlignment="0" applyProtection="0">
      <alignment vertical="center"/>
    </xf>
    <xf numFmtId="0" fontId="73" fillId="0" borderId="16" applyNumberFormat="0" applyFill="0" applyAlignment="0" applyProtection="0">
      <alignment vertical="center"/>
    </xf>
    <xf numFmtId="0" fontId="0" fillId="0" borderId="0">
      <alignment vertical="center"/>
    </xf>
    <xf numFmtId="0" fontId="0" fillId="0" borderId="0">
      <alignment vertical="center"/>
    </xf>
    <xf numFmtId="0" fontId="74" fillId="45" borderId="0" applyNumberFormat="0" applyBorder="0" applyAlignment="0" applyProtection="0">
      <alignment vertical="center"/>
    </xf>
    <xf numFmtId="0" fontId="111" fillId="25" borderId="30" applyNumberFormat="0" applyAlignment="0" applyProtection="0">
      <alignment vertical="center"/>
    </xf>
    <xf numFmtId="0" fontId="47" fillId="11" borderId="0" applyNumberFormat="0" applyBorder="0" applyAlignment="0" applyProtection="0">
      <alignment vertical="center"/>
    </xf>
    <xf numFmtId="0" fontId="99" fillId="37" borderId="0" applyNumberFormat="0" applyBorder="0" applyAlignment="0" applyProtection="0">
      <alignment vertical="center"/>
    </xf>
    <xf numFmtId="0" fontId="85" fillId="46" borderId="0" applyNumberFormat="0" applyBorder="0" applyAlignment="0" applyProtection="0">
      <alignment vertical="center"/>
    </xf>
    <xf numFmtId="0" fontId="12" fillId="0" borderId="0" applyNumberFormat="0" applyFont="0" applyFill="0" applyBorder="0" applyAlignment="0" applyProtection="0">
      <alignment horizontal="left" vertical="center"/>
    </xf>
    <xf numFmtId="0" fontId="85" fillId="47" borderId="0" applyNumberFormat="0" applyBorder="0" applyAlignment="0" applyProtection="0">
      <alignment vertical="center"/>
    </xf>
    <xf numFmtId="0" fontId="47" fillId="11" borderId="0" applyNumberFormat="0" applyBorder="0" applyAlignment="0" applyProtection="0">
      <alignment vertical="center"/>
    </xf>
    <xf numFmtId="0" fontId="90" fillId="17" borderId="0" applyNumberFormat="0" applyBorder="0" applyAlignment="0" applyProtection="0">
      <alignment vertical="center"/>
    </xf>
    <xf numFmtId="0" fontId="74" fillId="48" borderId="0" applyNumberFormat="0" applyBorder="0" applyAlignment="0" applyProtection="0">
      <alignment vertical="center"/>
    </xf>
    <xf numFmtId="0" fontId="73" fillId="0" borderId="16" applyNumberFormat="0" applyFill="0" applyAlignment="0" applyProtection="0">
      <alignment vertical="center"/>
    </xf>
    <xf numFmtId="0" fontId="0" fillId="0" borderId="0">
      <alignment vertical="center"/>
    </xf>
    <xf numFmtId="0" fontId="0" fillId="0" borderId="0">
      <alignment vertical="center"/>
    </xf>
    <xf numFmtId="0" fontId="74" fillId="49" borderId="0" applyNumberFormat="0" applyBorder="0" applyAlignment="0" applyProtection="0">
      <alignment vertical="center"/>
    </xf>
    <xf numFmtId="0" fontId="85" fillId="50" borderId="0" applyNumberFormat="0" applyBorder="0" applyAlignment="0" applyProtection="0">
      <alignment vertical="center"/>
    </xf>
    <xf numFmtId="0" fontId="112" fillId="11" borderId="31" applyNumberFormat="0" applyAlignment="0" applyProtection="0">
      <alignment vertical="center"/>
    </xf>
    <xf numFmtId="0" fontId="13" fillId="0" borderId="0">
      <alignment vertical="center"/>
    </xf>
    <xf numFmtId="0" fontId="76" fillId="11" borderId="0" applyNumberFormat="0" applyBorder="0" applyAlignment="0" applyProtection="0">
      <alignment vertical="center"/>
    </xf>
    <xf numFmtId="0" fontId="12" fillId="0" borderId="0">
      <alignment vertical="center"/>
    </xf>
    <xf numFmtId="0" fontId="74" fillId="51" borderId="0" applyNumberFormat="0" applyBorder="0" applyAlignment="0" applyProtection="0">
      <alignment vertical="center"/>
    </xf>
    <xf numFmtId="0" fontId="95" fillId="0" borderId="21" applyNumberFormat="0" applyFill="0" applyAlignment="0" applyProtection="0">
      <alignment vertical="center"/>
    </xf>
    <xf numFmtId="0" fontId="85" fillId="52" borderId="0" applyNumberFormat="0" applyBorder="0" applyAlignment="0" applyProtection="0">
      <alignment vertical="center"/>
    </xf>
    <xf numFmtId="0" fontId="78" fillId="23" borderId="0" applyNumberFormat="0" applyBorder="0" applyAlignment="0" applyProtection="0">
      <alignment vertical="center"/>
    </xf>
    <xf numFmtId="0" fontId="85" fillId="53" borderId="0" applyNumberFormat="0" applyBorder="0" applyAlignment="0" applyProtection="0">
      <alignment vertical="center"/>
    </xf>
    <xf numFmtId="0" fontId="74" fillId="54" borderId="0" applyNumberFormat="0" applyBorder="0" applyAlignment="0" applyProtection="0">
      <alignment vertical="center"/>
    </xf>
    <xf numFmtId="0" fontId="113" fillId="0" borderId="0">
      <alignment vertical="center"/>
    </xf>
    <xf numFmtId="0" fontId="95" fillId="0" borderId="21" applyNumberFormat="0" applyFill="0" applyAlignment="0" applyProtection="0">
      <alignment vertical="center"/>
    </xf>
    <xf numFmtId="0" fontId="85" fillId="55" borderId="0" applyNumberFormat="0" applyBorder="0" applyAlignment="0" applyProtection="0">
      <alignment vertical="center"/>
    </xf>
    <xf numFmtId="0" fontId="78" fillId="23" borderId="0" applyNumberFormat="0" applyBorder="0" applyAlignment="0" applyProtection="0">
      <alignment vertical="center"/>
    </xf>
    <xf numFmtId="0" fontId="83" fillId="19" borderId="0" applyNumberFormat="0" applyBorder="0" applyAlignment="0" applyProtection="0">
      <alignment vertical="center"/>
    </xf>
    <xf numFmtId="0" fontId="47" fillId="18" borderId="0" applyNumberFormat="0" applyBorder="0" applyAlignment="0" applyProtection="0">
      <alignment vertical="center"/>
    </xf>
    <xf numFmtId="0" fontId="12" fillId="0" borderId="0">
      <alignment vertical="center"/>
    </xf>
    <xf numFmtId="0" fontId="12" fillId="0" borderId="0" applyProtection="0"/>
    <xf numFmtId="0" fontId="79" fillId="0" borderId="0">
      <alignment vertical="center"/>
    </xf>
    <xf numFmtId="0" fontId="23" fillId="0" borderId="0">
      <alignment vertical="center"/>
    </xf>
    <xf numFmtId="0" fontId="113" fillId="0" borderId="0">
      <alignment vertical="center"/>
    </xf>
    <xf numFmtId="0" fontId="113" fillId="0" borderId="0">
      <alignment vertical="center"/>
    </xf>
    <xf numFmtId="0" fontId="23" fillId="0" borderId="0">
      <alignment vertical="center"/>
    </xf>
    <xf numFmtId="9" fontId="12" fillId="0" borderId="0" applyFont="0" applyFill="0" applyBorder="0" applyAlignment="0" applyProtection="0">
      <alignment vertical="center"/>
    </xf>
    <xf numFmtId="0" fontId="47" fillId="18" borderId="0" applyNumberFormat="0" applyBorder="0" applyAlignment="0" applyProtection="0">
      <alignment vertical="center"/>
    </xf>
    <xf numFmtId="0" fontId="79" fillId="0" borderId="0">
      <alignment vertical="center"/>
    </xf>
    <xf numFmtId="0" fontId="12" fillId="0" borderId="0">
      <alignment vertical="center"/>
    </xf>
    <xf numFmtId="9" fontId="12" fillId="0" borderId="0" applyFont="0" applyFill="0" applyBorder="0" applyAlignment="0" applyProtection="0">
      <alignment vertical="center"/>
    </xf>
    <xf numFmtId="0" fontId="79"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79" fillId="0" borderId="0">
      <alignment vertical="center"/>
    </xf>
    <xf numFmtId="49" fontId="12" fillId="0" borderId="0" applyFont="0" applyFill="0" applyBorder="0" applyAlignment="0" applyProtection="0">
      <alignment vertical="center"/>
    </xf>
    <xf numFmtId="0" fontId="114" fillId="0" borderId="0" applyNumberFormat="0" applyFill="0" applyBorder="0" applyAlignment="0" applyProtection="0">
      <alignment vertical="top"/>
      <protection locked="0"/>
    </xf>
    <xf numFmtId="0" fontId="23" fillId="0" borderId="0">
      <alignment vertical="center"/>
    </xf>
    <xf numFmtId="0" fontId="0" fillId="0" borderId="0">
      <alignment vertical="center"/>
    </xf>
    <xf numFmtId="0" fontId="83" fillId="19" borderId="0" applyNumberFormat="0" applyBorder="0" applyAlignment="0" applyProtection="0">
      <alignment vertical="center"/>
    </xf>
    <xf numFmtId="0" fontId="47" fillId="18" borderId="0" applyNumberFormat="0" applyBorder="0" applyAlignment="0" applyProtection="0">
      <alignment vertical="center"/>
    </xf>
    <xf numFmtId="0" fontId="12" fillId="0" borderId="0">
      <alignment vertical="center"/>
    </xf>
    <xf numFmtId="0" fontId="79" fillId="0" borderId="0">
      <alignment vertical="center"/>
    </xf>
    <xf numFmtId="9" fontId="12" fillId="0" borderId="0" applyFont="0" applyFill="0" applyBorder="0" applyAlignment="0" applyProtection="0">
      <alignment vertical="center"/>
    </xf>
    <xf numFmtId="0" fontId="12" fillId="0" borderId="0">
      <alignment vertical="center"/>
    </xf>
    <xf numFmtId="0" fontId="115" fillId="26" borderId="0" applyNumberFormat="0" applyBorder="0" applyAlignment="0" applyProtection="0">
      <alignment vertical="center"/>
    </xf>
    <xf numFmtId="0" fontId="79" fillId="0" borderId="0">
      <alignment vertical="center"/>
    </xf>
    <xf numFmtId="0" fontId="79" fillId="0" borderId="0">
      <alignment vertical="center"/>
    </xf>
    <xf numFmtId="49" fontId="12" fillId="0" borderId="0" applyFont="0" applyFill="0" applyBorder="0" applyAlignment="0" applyProtection="0">
      <alignment vertical="center"/>
    </xf>
    <xf numFmtId="0" fontId="78" fillId="16" borderId="0" applyNumberFormat="0" applyBorder="0" applyAlignment="0" applyProtection="0">
      <alignment vertical="center"/>
    </xf>
    <xf numFmtId="0" fontId="114" fillId="0" borderId="0" applyNumberFormat="0" applyFill="0" applyBorder="0" applyAlignment="0" applyProtection="0">
      <alignment vertical="top"/>
      <protection locked="0"/>
    </xf>
    <xf numFmtId="0" fontId="78" fillId="31" borderId="0" applyNumberFormat="0" applyBorder="0" applyAlignment="0" applyProtection="0">
      <alignment vertical="center"/>
    </xf>
    <xf numFmtId="0" fontId="79" fillId="0" borderId="0">
      <alignment vertical="center"/>
    </xf>
    <xf numFmtId="0" fontId="12" fillId="0" borderId="0">
      <alignment vertical="center"/>
    </xf>
    <xf numFmtId="0" fontId="79" fillId="0" borderId="0">
      <alignment vertical="center"/>
    </xf>
    <xf numFmtId="0" fontId="12" fillId="0" borderId="0">
      <alignment vertical="center"/>
    </xf>
    <xf numFmtId="0" fontId="79" fillId="0" borderId="0">
      <alignment vertical="center"/>
    </xf>
    <xf numFmtId="0" fontId="116" fillId="0" borderId="32" applyNumberFormat="0" applyFill="0" applyAlignment="0" applyProtection="0">
      <alignment vertical="center"/>
    </xf>
    <xf numFmtId="0" fontId="79" fillId="0" borderId="0">
      <alignment vertical="center"/>
    </xf>
    <xf numFmtId="9" fontId="12" fillId="0" borderId="0" applyFont="0" applyFill="0" applyBorder="0" applyAlignment="0" applyProtection="0">
      <alignment vertical="center"/>
    </xf>
    <xf numFmtId="10" fontId="12" fillId="0" borderId="0" applyFont="0" applyFill="0" applyBorder="0" applyAlignment="0" applyProtection="0">
      <alignment vertical="center"/>
    </xf>
    <xf numFmtId="0" fontId="79" fillId="0" borderId="0">
      <alignment vertical="center"/>
    </xf>
    <xf numFmtId="0" fontId="78" fillId="16" borderId="0" applyNumberFormat="0" applyBorder="0" applyAlignment="0" applyProtection="0">
      <alignment vertical="center"/>
    </xf>
    <xf numFmtId="0" fontId="114" fillId="0" borderId="0" applyNumberFormat="0" applyFill="0" applyBorder="0" applyAlignment="0" applyProtection="0">
      <alignment vertical="top"/>
      <protection locked="0"/>
    </xf>
    <xf numFmtId="0" fontId="79" fillId="0" borderId="0">
      <alignment vertical="center"/>
    </xf>
    <xf numFmtId="0" fontId="79" fillId="0" borderId="0">
      <alignment vertical="center"/>
    </xf>
    <xf numFmtId="0" fontId="78" fillId="15" borderId="0" applyNumberFormat="0" applyBorder="0" applyAlignment="0" applyProtection="0">
      <alignment vertical="center"/>
    </xf>
    <xf numFmtId="0" fontId="87" fillId="0" borderId="0">
      <alignment vertical="center"/>
    </xf>
    <xf numFmtId="0" fontId="117" fillId="0" borderId="0" applyNumberFormat="0" applyFill="0" applyBorder="0" applyAlignment="0" applyProtection="0">
      <alignment vertical="center"/>
    </xf>
    <xf numFmtId="0" fontId="23" fillId="0" borderId="0">
      <alignment vertical="center"/>
    </xf>
    <xf numFmtId="0" fontId="0" fillId="17" borderId="0" applyNumberFormat="0" applyBorder="0" applyAlignment="0" applyProtection="0">
      <alignment vertical="center"/>
    </xf>
    <xf numFmtId="0" fontId="73" fillId="0" borderId="16" applyNumberFormat="0" applyFill="0" applyAlignment="0" applyProtection="0">
      <alignment vertical="center"/>
    </xf>
    <xf numFmtId="0" fontId="12" fillId="0" borderId="0">
      <alignment vertical="center"/>
    </xf>
    <xf numFmtId="0" fontId="0" fillId="17" borderId="0" applyNumberFormat="0" applyBorder="0" applyAlignment="0" applyProtection="0">
      <alignment vertical="center"/>
    </xf>
    <xf numFmtId="0" fontId="76" fillId="56" borderId="0" applyNumberFormat="0" applyBorder="0" applyAlignment="0" applyProtection="0">
      <alignment vertical="center"/>
    </xf>
    <xf numFmtId="0" fontId="47" fillId="57" borderId="0" applyNumberFormat="0" applyBorder="0" applyAlignment="0" applyProtection="0">
      <alignment vertical="center"/>
    </xf>
    <xf numFmtId="0" fontId="0" fillId="57"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76" fillId="58" borderId="0" applyNumberFormat="0" applyBorder="0" applyAlignment="0" applyProtection="0">
      <alignment vertical="center"/>
    </xf>
    <xf numFmtId="0" fontId="0" fillId="26" borderId="0" applyNumberFormat="0" applyBorder="0" applyAlignment="0" applyProtection="0">
      <alignment vertical="center"/>
    </xf>
    <xf numFmtId="0" fontId="83" fillId="19" borderId="0" applyNumberFormat="0" applyBorder="0" applyAlignment="0" applyProtection="0">
      <alignment vertical="center"/>
    </xf>
    <xf numFmtId="0" fontId="0" fillId="18" borderId="0" applyNumberFormat="0" applyBorder="0" applyAlignment="0" applyProtection="0">
      <alignment vertical="center"/>
    </xf>
    <xf numFmtId="0" fontId="12" fillId="0" borderId="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2" fillId="0" borderId="0">
      <alignment vertical="center"/>
    </xf>
    <xf numFmtId="177" fontId="12" fillId="0" borderId="0" applyFont="0" applyFill="0" applyBorder="0" applyAlignment="0" applyProtection="0">
      <alignment vertical="center"/>
    </xf>
    <xf numFmtId="0" fontId="0" fillId="24" borderId="0" applyNumberFormat="0" applyBorder="0" applyAlignment="0" applyProtection="0">
      <alignment vertical="center"/>
    </xf>
    <xf numFmtId="0" fontId="12" fillId="0" borderId="0">
      <alignment vertical="center"/>
    </xf>
    <xf numFmtId="0" fontId="0" fillId="37" borderId="0" applyNumberFormat="0" applyBorder="0" applyAlignment="0" applyProtection="0">
      <alignment vertical="center"/>
    </xf>
    <xf numFmtId="0" fontId="12" fillId="0" borderId="0">
      <alignment vertical="center"/>
    </xf>
    <xf numFmtId="0" fontId="78" fillId="58"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47" fillId="18" borderId="0" applyNumberFormat="0" applyBorder="0" applyAlignment="0" applyProtection="0">
      <alignment vertical="center"/>
    </xf>
    <xf numFmtId="0" fontId="0" fillId="24" borderId="0" applyNumberFormat="0" applyBorder="0" applyAlignment="0" applyProtection="0">
      <alignment vertical="center"/>
    </xf>
    <xf numFmtId="0" fontId="92" fillId="0" borderId="0" applyNumberFormat="0" applyFill="0" applyBorder="0" applyAlignment="0" applyProtection="0">
      <alignment vertical="center"/>
    </xf>
    <xf numFmtId="0" fontId="0" fillId="58" borderId="0" applyNumberFormat="0" applyBorder="0" applyAlignment="0" applyProtection="0">
      <alignment vertical="center"/>
    </xf>
    <xf numFmtId="0" fontId="0" fillId="19" borderId="0" applyNumberFormat="0" applyBorder="0" applyAlignment="0" applyProtection="0">
      <alignment vertical="center"/>
    </xf>
    <xf numFmtId="0" fontId="12" fillId="0" borderId="0">
      <alignment vertical="center"/>
    </xf>
    <xf numFmtId="0" fontId="0" fillId="19" borderId="0" applyNumberFormat="0" applyBorder="0" applyAlignment="0" applyProtection="0">
      <alignment vertical="center"/>
    </xf>
    <xf numFmtId="0" fontId="78" fillId="16" borderId="0" applyNumberFormat="0" applyBorder="0" applyAlignment="0" applyProtection="0">
      <alignment vertical="center"/>
    </xf>
    <xf numFmtId="0" fontId="0" fillId="31" borderId="0" applyNumberFormat="0" applyBorder="0" applyAlignment="0" applyProtection="0">
      <alignment vertical="center"/>
    </xf>
    <xf numFmtId="0" fontId="118" fillId="0" borderId="1">
      <alignment horizontal="left" vertical="center"/>
    </xf>
    <xf numFmtId="0" fontId="0" fillId="26" borderId="0" applyNumberFormat="0" applyBorder="0" applyAlignment="0" applyProtection="0">
      <alignment vertical="center"/>
    </xf>
    <xf numFmtId="0" fontId="12" fillId="0" borderId="0">
      <alignment vertical="center"/>
    </xf>
    <xf numFmtId="0" fontId="0" fillId="26" borderId="0" applyNumberFormat="0" applyBorder="0" applyAlignment="0" applyProtection="0">
      <alignment vertical="center"/>
    </xf>
    <xf numFmtId="0" fontId="12" fillId="0" borderId="0">
      <alignment vertical="center"/>
    </xf>
    <xf numFmtId="0" fontId="0" fillId="28" borderId="0" applyNumberFormat="0" applyBorder="0" applyAlignment="0" applyProtection="0">
      <alignment vertical="center"/>
    </xf>
    <xf numFmtId="0" fontId="13" fillId="0" borderId="0">
      <alignment vertical="center"/>
    </xf>
    <xf numFmtId="0" fontId="0" fillId="58" borderId="0" applyNumberFormat="0" applyBorder="0" applyAlignment="0" applyProtection="0">
      <alignment vertical="center"/>
    </xf>
    <xf numFmtId="0" fontId="13" fillId="0" borderId="0">
      <alignment vertical="center"/>
    </xf>
    <xf numFmtId="0" fontId="0" fillId="58" borderId="0" applyNumberFormat="0" applyBorder="0" applyAlignment="0" applyProtection="0">
      <alignment vertical="center"/>
    </xf>
    <xf numFmtId="0" fontId="0" fillId="59" borderId="0" applyNumberFormat="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0" fontId="0" fillId="31" borderId="0" applyNumberFormat="0" applyBorder="0" applyAlignment="0" applyProtection="0">
      <alignment vertical="center"/>
    </xf>
    <xf numFmtId="0" fontId="47" fillId="18" borderId="0" applyNumberFormat="0" applyBorder="0" applyAlignment="0" applyProtection="0">
      <alignment vertical="center"/>
    </xf>
    <xf numFmtId="0" fontId="0" fillId="37" borderId="0" applyNumberFormat="0" applyBorder="0" applyAlignment="0" applyProtection="0">
      <alignment vertical="center"/>
    </xf>
    <xf numFmtId="0" fontId="0" fillId="11" borderId="0" applyNumberFormat="0" applyBorder="0" applyAlignment="0" applyProtection="0">
      <alignment vertical="center"/>
    </xf>
    <xf numFmtId="0" fontId="82" fillId="17" borderId="0" applyNumberFormat="0" applyBorder="0" applyAlignment="0" applyProtection="0">
      <alignment vertical="center"/>
    </xf>
    <xf numFmtId="0" fontId="112" fillId="11" borderId="31" applyNumberFormat="0" applyAlignment="0" applyProtection="0">
      <alignment vertical="center"/>
    </xf>
    <xf numFmtId="0" fontId="76" fillId="60" borderId="0" applyNumberFormat="0" applyBorder="0" applyAlignment="0" applyProtection="0">
      <alignment vertical="center"/>
    </xf>
    <xf numFmtId="0" fontId="12" fillId="0" borderId="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82" fillId="17" borderId="0" applyNumberFormat="0" applyBorder="0" applyAlignment="0" applyProtection="0">
      <alignment vertical="center"/>
    </xf>
    <xf numFmtId="0" fontId="0" fillId="24" borderId="0" applyNumberFormat="0" applyBorder="0" applyAlignment="0" applyProtection="0">
      <alignment vertical="center"/>
    </xf>
    <xf numFmtId="0" fontId="82" fillId="17" borderId="0" applyNumberFormat="0" applyBorder="0" applyAlignment="0" applyProtection="0">
      <alignment vertical="center"/>
    </xf>
    <xf numFmtId="0" fontId="116" fillId="0" borderId="32" applyNumberFormat="0" applyFill="0" applyAlignment="0" applyProtection="0">
      <alignment vertical="center"/>
    </xf>
    <xf numFmtId="0" fontId="83" fillId="19" borderId="0" applyNumberFormat="0" applyBorder="0" applyAlignment="0" applyProtection="0">
      <alignment vertical="center"/>
    </xf>
    <xf numFmtId="9" fontId="12" fillId="0" borderId="0" applyFont="0" applyFill="0" applyBorder="0" applyAlignment="0" applyProtection="0">
      <alignment vertical="center"/>
    </xf>
    <xf numFmtId="0" fontId="78" fillId="61" borderId="0" applyNumberFormat="0" applyBorder="0" applyAlignment="0" applyProtection="0">
      <alignment vertical="center"/>
    </xf>
    <xf numFmtId="0" fontId="83" fillId="19" borderId="0" applyNumberFormat="0" applyBorder="0" applyAlignment="0" applyProtection="0">
      <alignment vertical="center"/>
    </xf>
    <xf numFmtId="9" fontId="12" fillId="0" borderId="0" applyFont="0" applyFill="0" applyBorder="0" applyAlignment="0" applyProtection="0">
      <alignment vertical="center"/>
    </xf>
    <xf numFmtId="0" fontId="0" fillId="24" borderId="0" applyNumberFormat="0" applyBorder="0" applyAlignment="0" applyProtection="0">
      <alignment vertical="center"/>
    </xf>
    <xf numFmtId="0" fontId="0" fillId="62" borderId="0" applyNumberFormat="0" applyBorder="0" applyAlignment="0" applyProtection="0">
      <alignment vertical="center"/>
    </xf>
    <xf numFmtId="0" fontId="82" fillId="17" borderId="0" applyNumberFormat="0" applyBorder="0" applyAlignment="0" applyProtection="0">
      <alignment vertical="center"/>
    </xf>
    <xf numFmtId="0" fontId="76" fillId="19" borderId="0" applyNumberFormat="0" applyBorder="0" applyAlignment="0" applyProtection="0">
      <alignment vertical="center"/>
    </xf>
    <xf numFmtId="0" fontId="108" fillId="11" borderId="29" applyNumberFormat="0" applyAlignment="0" applyProtection="0">
      <alignment vertical="center"/>
    </xf>
    <xf numFmtId="0" fontId="78" fillId="23" borderId="0" applyNumberFormat="0" applyBorder="0" applyAlignment="0" applyProtection="0">
      <alignment vertical="center"/>
    </xf>
    <xf numFmtId="0" fontId="76" fillId="19" borderId="0" applyNumberFormat="0" applyBorder="0" applyAlignment="0" applyProtection="0">
      <alignment vertical="center"/>
    </xf>
    <xf numFmtId="0" fontId="87" fillId="0" borderId="12" applyNumberFormat="0" applyFill="0" applyProtection="0">
      <alignment horizontal="left" vertical="center"/>
    </xf>
    <xf numFmtId="0" fontId="103" fillId="0" borderId="33" applyNumberFormat="0" applyFill="0" applyAlignment="0" applyProtection="0">
      <alignment vertical="center"/>
    </xf>
    <xf numFmtId="0" fontId="82" fillId="17" borderId="0" applyNumberFormat="0" applyBorder="0" applyAlignment="0" applyProtection="0">
      <alignment vertical="center"/>
    </xf>
    <xf numFmtId="0" fontId="76" fillId="19" borderId="0" applyNumberFormat="0" applyBorder="0" applyAlignment="0" applyProtection="0">
      <alignment vertical="center"/>
    </xf>
    <xf numFmtId="9" fontId="12" fillId="0" borderId="0" applyFont="0" applyFill="0" applyBorder="0" applyAlignment="0" applyProtection="0">
      <alignment vertical="center"/>
    </xf>
    <xf numFmtId="0" fontId="76" fillId="19" borderId="0" applyNumberFormat="0" applyBorder="0" applyAlignment="0" applyProtection="0">
      <alignment vertical="center"/>
    </xf>
    <xf numFmtId="0" fontId="76" fillId="63" borderId="0" applyNumberFormat="0" applyBorder="0" applyAlignment="0" applyProtection="0">
      <alignment vertical="center"/>
    </xf>
    <xf numFmtId="176" fontId="0" fillId="0" borderId="0" applyFont="0" applyFill="0" applyBorder="0" applyAlignment="0" applyProtection="0">
      <alignment vertical="center"/>
    </xf>
    <xf numFmtId="0" fontId="76" fillId="63" borderId="0" applyNumberFormat="0" applyBorder="0" applyAlignment="0" applyProtection="0">
      <alignment vertical="center"/>
    </xf>
    <xf numFmtId="0" fontId="108" fillId="11" borderId="29" applyNumberFormat="0" applyAlignment="0" applyProtection="0">
      <alignment vertical="center"/>
    </xf>
    <xf numFmtId="0" fontId="78" fillId="23" borderId="0" applyNumberFormat="0" applyBorder="0" applyAlignment="0" applyProtection="0">
      <alignment vertical="center"/>
    </xf>
    <xf numFmtId="0" fontId="12" fillId="0" borderId="0">
      <alignment vertical="center"/>
    </xf>
    <xf numFmtId="0" fontId="76" fillId="26" borderId="0" applyNumberFormat="0" applyBorder="0" applyAlignment="0" applyProtection="0">
      <alignment vertical="center"/>
    </xf>
    <xf numFmtId="0" fontId="78" fillId="58" borderId="0" applyNumberFormat="0" applyBorder="0" applyAlignment="0" applyProtection="0">
      <alignment vertical="center"/>
    </xf>
    <xf numFmtId="0" fontId="0" fillId="0" borderId="0">
      <alignment vertical="center"/>
    </xf>
    <xf numFmtId="0" fontId="76" fillId="26" borderId="0" applyNumberFormat="0" applyBorder="0" applyAlignment="0" applyProtection="0">
      <alignment vertical="center"/>
    </xf>
    <xf numFmtId="0" fontId="0" fillId="0" borderId="0">
      <alignment vertical="center"/>
    </xf>
    <xf numFmtId="0" fontId="0" fillId="18" borderId="34" applyNumberFormat="0" applyFont="0" applyAlignment="0" applyProtection="0">
      <alignment vertical="center"/>
    </xf>
    <xf numFmtId="0" fontId="76" fillId="28" borderId="0" applyNumberFormat="0" applyBorder="0" applyAlignment="0" applyProtection="0">
      <alignment vertical="center"/>
    </xf>
    <xf numFmtId="0" fontId="76" fillId="58" borderId="0" applyNumberFormat="0" applyBorder="0" applyAlignment="0" applyProtection="0">
      <alignment vertical="center"/>
    </xf>
    <xf numFmtId="0" fontId="78" fillId="23" borderId="0" applyNumberFormat="0" applyBorder="0" applyAlignment="0" applyProtection="0">
      <alignment vertical="center"/>
    </xf>
    <xf numFmtId="0" fontId="76" fillId="58" borderId="0" applyNumberFormat="0" applyBorder="0" applyAlignment="0" applyProtection="0">
      <alignment vertical="center"/>
    </xf>
    <xf numFmtId="0" fontId="76" fillId="58" borderId="0" applyNumberFormat="0" applyBorder="0" applyAlignment="0" applyProtection="0">
      <alignment vertical="center"/>
    </xf>
    <xf numFmtId="0" fontId="82" fillId="17" borderId="0" applyNumberFormat="0" applyBorder="0" applyAlignment="0" applyProtection="0">
      <alignment vertical="center"/>
    </xf>
    <xf numFmtId="0" fontId="47" fillId="57" borderId="0" applyNumberFormat="0" applyBorder="0" applyAlignment="0" applyProtection="0">
      <alignment vertical="center"/>
    </xf>
    <xf numFmtId="0" fontId="76" fillId="59" borderId="0" applyNumberFormat="0" applyBorder="0" applyAlignment="0" applyProtection="0">
      <alignment vertical="center"/>
    </xf>
    <xf numFmtId="0" fontId="47" fillId="57" borderId="0" applyNumberFormat="0" applyBorder="0" applyAlignment="0" applyProtection="0">
      <alignment vertical="center"/>
    </xf>
    <xf numFmtId="0" fontId="77" fillId="0" borderId="18" applyNumberFormat="0" applyFill="0" applyAlignment="0" applyProtection="0">
      <alignment vertical="center"/>
    </xf>
    <xf numFmtId="0" fontId="76" fillId="59" borderId="0" applyNumberFormat="0" applyBorder="0" applyAlignment="0" applyProtection="0">
      <alignment vertical="center"/>
    </xf>
    <xf numFmtId="0" fontId="76" fillId="27" borderId="0" applyNumberFormat="0" applyBorder="0" applyAlignment="0" applyProtection="0">
      <alignment vertical="center"/>
    </xf>
    <xf numFmtId="0" fontId="78" fillId="23" borderId="0" applyNumberFormat="0" applyBorder="0" applyAlignment="0" applyProtection="0">
      <alignment vertical="center"/>
    </xf>
    <xf numFmtId="0" fontId="76" fillId="27" borderId="0" applyNumberFormat="0" applyBorder="0" applyAlignment="0" applyProtection="0">
      <alignment vertical="center"/>
    </xf>
    <xf numFmtId="0" fontId="76" fillId="60" borderId="0" applyNumberFormat="0" applyBorder="0" applyAlignment="0" applyProtection="0">
      <alignment vertical="center"/>
    </xf>
    <xf numFmtId="0" fontId="12" fillId="0" borderId="0">
      <alignment vertical="center"/>
    </xf>
    <xf numFmtId="0" fontId="87" fillId="0" borderId="0" applyProtection="0">
      <alignment vertical="center"/>
    </xf>
    <xf numFmtId="0" fontId="95" fillId="0" borderId="21" applyNumberFormat="0" applyFill="0" applyAlignment="0" applyProtection="0">
      <alignment vertical="center"/>
    </xf>
    <xf numFmtId="0" fontId="76" fillId="11" borderId="0" applyNumberFormat="0" applyBorder="0" applyAlignment="0" applyProtection="0">
      <alignment vertical="center"/>
    </xf>
    <xf numFmtId="0" fontId="13" fillId="0" borderId="0">
      <alignment vertical="center"/>
    </xf>
    <xf numFmtId="0" fontId="76" fillId="11" borderId="0" applyNumberFormat="0" applyBorder="0" applyAlignment="0" applyProtection="0">
      <alignment vertical="center"/>
    </xf>
    <xf numFmtId="0" fontId="12" fillId="0" borderId="0">
      <alignment vertical="center"/>
    </xf>
    <xf numFmtId="9" fontId="12" fillId="0" borderId="0" applyFont="0" applyFill="0" applyBorder="0" applyAlignment="0" applyProtection="0">
      <alignment vertical="center"/>
    </xf>
    <xf numFmtId="0" fontId="12" fillId="0" borderId="0">
      <alignment vertical="center"/>
    </xf>
    <xf numFmtId="0" fontId="76" fillId="11" borderId="0" applyNumberFormat="0" applyBorder="0" applyAlignment="0" applyProtection="0">
      <alignment vertical="center"/>
    </xf>
    <xf numFmtId="0" fontId="12" fillId="0" borderId="0">
      <alignment vertical="center"/>
    </xf>
    <xf numFmtId="0" fontId="76" fillId="15" borderId="0" applyNumberFormat="0" applyBorder="0" applyAlignment="0" applyProtection="0">
      <alignment vertical="center"/>
    </xf>
    <xf numFmtId="0" fontId="76" fillId="15" borderId="0" applyNumberFormat="0" applyBorder="0" applyAlignment="0" applyProtection="0">
      <alignment vertical="center"/>
    </xf>
    <xf numFmtId="0" fontId="12" fillId="0" borderId="0">
      <alignment vertical="center"/>
    </xf>
    <xf numFmtId="0" fontId="12" fillId="0" borderId="0" applyNumberFormat="0" applyFill="0" applyBorder="0" applyAlignment="0" applyProtection="0">
      <alignment vertical="center"/>
    </xf>
    <xf numFmtId="0" fontId="76" fillId="23" borderId="0" applyProtection="0">
      <alignment vertical="center"/>
    </xf>
    <xf numFmtId="0" fontId="119" fillId="0" borderId="0" applyNumberFormat="0" applyFill="0" applyBorder="0" applyAlignment="0" applyProtection="0">
      <alignment vertical="top"/>
      <protection locked="0"/>
    </xf>
    <xf numFmtId="0" fontId="12" fillId="0" borderId="0"/>
    <xf numFmtId="0" fontId="76" fillId="15" borderId="0" applyNumberFormat="0" applyBorder="0" applyAlignment="0" applyProtection="0">
      <alignment vertical="center"/>
    </xf>
    <xf numFmtId="0" fontId="76" fillId="16" borderId="0" applyNumberFormat="0" applyBorder="0" applyAlignment="0" applyProtection="0">
      <alignment vertical="center"/>
    </xf>
    <xf numFmtId="0" fontId="120" fillId="0" borderId="8">
      <alignment horizontal="left" vertical="center"/>
    </xf>
    <xf numFmtId="0" fontId="76" fillId="15" borderId="0" applyNumberFormat="0" applyBorder="0" applyAlignment="0" applyProtection="0">
      <alignment vertical="center"/>
    </xf>
    <xf numFmtId="0" fontId="120" fillId="0" borderId="8">
      <alignment horizontal="left" vertical="center"/>
    </xf>
    <xf numFmtId="0" fontId="76" fillId="15" borderId="0" applyNumberFormat="0" applyBorder="0" applyAlignment="0" applyProtection="0">
      <alignment vertical="center"/>
    </xf>
    <xf numFmtId="0" fontId="76" fillId="15" borderId="0" applyNumberFormat="0" applyBorder="0" applyAlignment="0" applyProtection="0">
      <alignment vertical="center"/>
    </xf>
    <xf numFmtId="0" fontId="76" fillId="23" borderId="0" applyNumberFormat="0" applyBorder="0" applyAlignment="0" applyProtection="0">
      <alignment vertical="center"/>
    </xf>
    <xf numFmtId="0" fontId="113" fillId="0" borderId="0">
      <alignment vertical="center"/>
      <protection locked="0"/>
    </xf>
    <xf numFmtId="0" fontId="78" fillId="16" borderId="0" applyNumberFormat="0" applyBorder="0" applyAlignment="0" applyProtection="0">
      <alignment vertical="center"/>
    </xf>
    <xf numFmtId="0" fontId="76" fillId="56" borderId="0" applyNumberFormat="0" applyBorder="0" applyAlignment="0" applyProtection="0">
      <alignment vertical="center"/>
    </xf>
    <xf numFmtId="0" fontId="47" fillId="57" borderId="0" applyNumberFormat="0" applyBorder="0" applyAlignment="0" applyProtection="0">
      <alignment vertical="center"/>
    </xf>
    <xf numFmtId="0" fontId="12" fillId="0" borderId="0">
      <alignment vertical="center"/>
    </xf>
    <xf numFmtId="0" fontId="47" fillId="24" borderId="0" applyNumberFormat="0" applyBorder="0" applyAlignment="0" applyProtection="0">
      <alignment vertical="center"/>
    </xf>
    <xf numFmtId="0" fontId="82" fillId="24" borderId="0" applyNumberFormat="0" applyBorder="0" applyAlignment="0" applyProtection="0">
      <alignment vertical="center"/>
    </xf>
    <xf numFmtId="0" fontId="47" fillId="57" borderId="0" applyNumberFormat="0" applyBorder="0" applyAlignment="0" applyProtection="0">
      <alignment vertical="center"/>
    </xf>
    <xf numFmtId="0" fontId="47" fillId="57" borderId="0" applyNumberFormat="0" applyBorder="0" applyAlignment="0" applyProtection="0">
      <alignment vertical="center"/>
    </xf>
    <xf numFmtId="15" fontId="121" fillId="0" borderId="0">
      <alignment vertical="center"/>
    </xf>
    <xf numFmtId="0" fontId="78" fillId="61" borderId="0" applyNumberFormat="0" applyBorder="0" applyAlignment="0" applyProtection="0">
      <alignment vertical="center"/>
    </xf>
    <xf numFmtId="0" fontId="12" fillId="0" borderId="0">
      <alignment vertical="center"/>
    </xf>
    <xf numFmtId="9" fontId="12" fillId="0" borderId="0" applyFont="0" applyFill="0" applyBorder="0" applyAlignment="0" applyProtection="0">
      <alignment vertical="center"/>
    </xf>
    <xf numFmtId="0" fontId="47" fillId="57" borderId="0" applyProtection="0"/>
    <xf numFmtId="0" fontId="122" fillId="0" borderId="0">
      <alignment vertical="center"/>
    </xf>
    <xf numFmtId="0" fontId="78" fillId="23" borderId="0" applyNumberFormat="0" applyBorder="0" applyAlignment="0" applyProtection="0">
      <alignment vertical="center"/>
    </xf>
    <xf numFmtId="0" fontId="110" fillId="0" borderId="0" applyNumberFormat="0" applyFill="0" applyBorder="0" applyAlignment="0" applyProtection="0">
      <alignment vertical="center"/>
    </xf>
    <xf numFmtId="0" fontId="47" fillId="57" borderId="0" applyNumberFormat="0" applyBorder="0" applyAlignment="0" applyProtection="0">
      <alignment vertical="center"/>
    </xf>
    <xf numFmtId="0" fontId="47" fillId="57" borderId="0" applyNumberFormat="0" applyBorder="0" applyAlignment="0" applyProtection="0">
      <alignment vertical="center"/>
    </xf>
    <xf numFmtId="0" fontId="47" fillId="57" borderId="0" applyNumberFormat="0" applyBorder="0" applyAlignment="0" applyProtection="0">
      <alignment vertical="center"/>
    </xf>
    <xf numFmtId="0" fontId="104" fillId="0" borderId="26">
      <alignment horizontal="center" vertical="center"/>
    </xf>
    <xf numFmtId="0" fontId="47" fillId="57" borderId="0" applyNumberFormat="0" applyBorder="0" applyAlignment="0" applyProtection="0">
      <alignment vertical="center"/>
    </xf>
    <xf numFmtId="0" fontId="78" fillId="31" borderId="0" applyNumberFormat="0" applyBorder="0" applyAlignment="0" applyProtection="0">
      <alignment vertical="center"/>
    </xf>
    <xf numFmtId="0" fontId="95" fillId="0" borderId="21" applyNumberFormat="0" applyFill="0" applyAlignment="0" applyProtection="0">
      <alignment vertical="center"/>
    </xf>
    <xf numFmtId="0" fontId="78" fillId="31" borderId="0" applyNumberFormat="0" applyBorder="0" applyAlignment="0" applyProtection="0">
      <alignment vertical="center"/>
    </xf>
    <xf numFmtId="0" fontId="0" fillId="18" borderId="34" applyNumberFormat="0" applyFont="0" applyAlignment="0" applyProtection="0">
      <alignment vertical="center"/>
    </xf>
    <xf numFmtId="0" fontId="12" fillId="0" borderId="0">
      <alignment vertical="center"/>
    </xf>
    <xf numFmtId="0" fontId="95" fillId="0" borderId="21" applyNumberFormat="0" applyFill="0" applyAlignment="0" applyProtection="0">
      <alignment vertical="center"/>
    </xf>
    <xf numFmtId="0" fontId="78" fillId="31" borderId="0" applyNumberFormat="0" applyBorder="0" applyAlignment="0" applyProtection="0">
      <alignment vertical="center"/>
    </xf>
    <xf numFmtId="15" fontId="121" fillId="0" borderId="0">
      <alignment vertical="center"/>
    </xf>
    <xf numFmtId="0" fontId="78" fillId="16" borderId="0" applyNumberFormat="0" applyBorder="0" applyAlignment="0" applyProtection="0">
      <alignment vertical="center"/>
    </xf>
    <xf numFmtId="177" fontId="12" fillId="0" borderId="0" applyFont="0" applyFill="0" applyBorder="0" applyAlignment="0" applyProtection="0">
      <alignment vertical="center"/>
    </xf>
    <xf numFmtId="0" fontId="78" fillId="16" borderId="0" applyNumberFormat="0" applyBorder="0" applyAlignment="0" applyProtection="0">
      <alignment vertical="center"/>
    </xf>
    <xf numFmtId="0" fontId="78" fillId="16" borderId="0" applyNumberFormat="0" applyBorder="0" applyAlignment="0" applyProtection="0">
      <alignment vertical="center"/>
    </xf>
    <xf numFmtId="0" fontId="78" fillId="16" borderId="0" applyNumberFormat="0" applyBorder="0" applyAlignment="0" applyProtection="0">
      <alignment vertical="center"/>
    </xf>
    <xf numFmtId="0" fontId="12" fillId="0" borderId="0">
      <alignment vertical="center"/>
    </xf>
    <xf numFmtId="0" fontId="78" fillId="16" borderId="0" applyNumberFormat="0" applyBorder="0" applyAlignment="0" applyProtection="0">
      <alignment vertical="center"/>
    </xf>
    <xf numFmtId="0" fontId="123" fillId="64" borderId="15">
      <alignment vertical="center"/>
      <protection locked="0"/>
    </xf>
    <xf numFmtId="0" fontId="78" fillId="16" borderId="0" applyNumberFormat="0" applyBorder="0" applyAlignment="0" applyProtection="0">
      <alignment vertical="center"/>
    </xf>
    <xf numFmtId="0" fontId="12" fillId="0" borderId="0">
      <alignment vertical="center"/>
    </xf>
    <xf numFmtId="0" fontId="80" fillId="0" borderId="19" applyNumberFormat="0" applyFill="0" applyProtection="0">
      <alignment horizontal="center" vertical="center"/>
    </xf>
    <xf numFmtId="0" fontId="78" fillId="16" borderId="0" applyNumberFormat="0" applyBorder="0" applyAlignment="0" applyProtection="0">
      <alignment vertical="center"/>
    </xf>
    <xf numFmtId="0" fontId="12" fillId="0" borderId="0">
      <alignment vertical="center"/>
    </xf>
    <xf numFmtId="0" fontId="78" fillId="11" borderId="0" applyNumberFormat="0" applyBorder="0" applyAlignment="0" applyProtection="0">
      <alignment vertical="center"/>
    </xf>
    <xf numFmtId="0" fontId="73" fillId="0" borderId="16" applyProtection="0"/>
    <xf numFmtId="0" fontId="78" fillId="16" borderId="0" applyNumberFormat="0" applyBorder="0" applyAlignment="0" applyProtection="0">
      <alignment vertical="center"/>
    </xf>
    <xf numFmtId="0" fontId="99" fillId="37" borderId="0" applyNumberFormat="0" applyBorder="0" applyAlignment="0" applyProtection="0">
      <alignment vertical="center"/>
    </xf>
    <xf numFmtId="0" fontId="12" fillId="0" borderId="0">
      <alignment vertical="center"/>
    </xf>
    <xf numFmtId="0" fontId="78" fillId="16" borderId="0" applyNumberFormat="0" applyBorder="0" applyAlignment="0" applyProtection="0">
      <alignment vertical="center"/>
    </xf>
    <xf numFmtId="0" fontId="99" fillId="37" borderId="0" applyNumberFormat="0" applyBorder="0" applyAlignment="0" applyProtection="0">
      <alignment vertical="center"/>
    </xf>
    <xf numFmtId="0" fontId="118" fillId="0" borderId="1">
      <alignment horizontal="left" vertical="center"/>
    </xf>
    <xf numFmtId="0" fontId="76" fillId="16" borderId="0" applyNumberFormat="0" applyBorder="0" applyAlignment="0" applyProtection="0">
      <alignment vertical="center"/>
    </xf>
    <xf numFmtId="0" fontId="120" fillId="0" borderId="35" applyNumberFormat="0" applyAlignment="0" applyProtection="0">
      <alignment horizontal="left" vertical="center"/>
    </xf>
    <xf numFmtId="0" fontId="78" fillId="61" borderId="0" applyNumberFormat="0" applyBorder="0" applyAlignment="0" applyProtection="0">
      <alignment vertical="center"/>
    </xf>
    <xf numFmtId="0" fontId="124" fillId="58" borderId="31" applyNumberFormat="0" applyAlignment="0" applyProtection="0">
      <alignment vertical="center"/>
    </xf>
    <xf numFmtId="0" fontId="47" fillId="11" borderId="0" applyNumberFormat="0" applyBorder="0" applyAlignment="0" applyProtection="0">
      <alignment vertical="center"/>
    </xf>
    <xf numFmtId="180" fontId="87" fillId="0" borderId="19" applyFill="0" applyProtection="0">
      <alignment horizontal="right" vertical="center"/>
    </xf>
    <xf numFmtId="0" fontId="78" fillId="25" borderId="0" applyNumberFormat="0" applyBorder="0" applyAlignment="0" applyProtection="0">
      <alignment vertical="center"/>
    </xf>
    <xf numFmtId="180" fontId="87" fillId="0" borderId="19" applyFill="0" applyProtection="0">
      <alignment horizontal="right" vertical="center"/>
    </xf>
    <xf numFmtId="0" fontId="78" fillId="25" borderId="0" applyNumberFormat="0" applyBorder="0" applyAlignment="0" applyProtection="0">
      <alignment vertical="center"/>
    </xf>
    <xf numFmtId="0" fontId="47" fillId="57" borderId="0" applyNumberFormat="0" applyBorder="0" applyAlignment="0" applyProtection="0">
      <alignment vertical="center"/>
    </xf>
    <xf numFmtId="0" fontId="82" fillId="24" borderId="0" applyNumberFormat="0" applyBorder="0" applyAlignment="0" applyProtection="0">
      <alignment vertical="center"/>
    </xf>
    <xf numFmtId="180" fontId="87" fillId="0" borderId="19" applyFill="0" applyProtection="0">
      <alignment horizontal="right" vertical="center"/>
    </xf>
    <xf numFmtId="0" fontId="78" fillId="25" borderId="0" applyNumberFormat="0" applyBorder="0" applyAlignment="0" applyProtection="0">
      <alignment vertical="center"/>
    </xf>
    <xf numFmtId="0" fontId="78" fillId="61" borderId="0" applyNumberFormat="0" applyBorder="0" applyAlignment="0" applyProtection="0">
      <alignment vertical="center"/>
    </xf>
    <xf numFmtId="0" fontId="78" fillId="61" borderId="0" applyNumberFormat="0" applyBorder="0" applyAlignment="0" applyProtection="0">
      <alignment vertical="center"/>
    </xf>
    <xf numFmtId="0" fontId="76" fillId="60" borderId="0" applyNumberFormat="0" applyBorder="0" applyAlignment="0" applyProtection="0">
      <alignment vertical="center"/>
    </xf>
    <xf numFmtId="0" fontId="123" fillId="64" borderId="15">
      <alignment vertical="center"/>
      <protection locked="0"/>
    </xf>
    <xf numFmtId="0" fontId="78" fillId="61" borderId="0" applyNumberFormat="0" applyBorder="0" applyAlignment="0" applyProtection="0">
      <alignment vertical="center"/>
    </xf>
    <xf numFmtId="0" fontId="78" fillId="61" borderId="0" applyNumberFormat="0" applyBorder="0" applyAlignment="0" applyProtection="0">
      <alignment vertical="center"/>
    </xf>
    <xf numFmtId="0" fontId="78" fillId="61" borderId="0" applyNumberFormat="0" applyBorder="0" applyAlignment="0" applyProtection="0">
      <alignment vertical="center"/>
    </xf>
    <xf numFmtId="0" fontId="78" fillId="61" borderId="0" applyNumberFormat="0" applyBorder="0" applyAlignment="0" applyProtection="0">
      <alignment vertical="center"/>
    </xf>
    <xf numFmtId="0" fontId="78" fillId="61" borderId="0" applyNumberFormat="0" applyBorder="0" applyAlignment="0" applyProtection="0">
      <alignment vertical="center"/>
    </xf>
    <xf numFmtId="9" fontId="12" fillId="0" borderId="0" applyFont="0" applyFill="0" applyBorder="0" applyAlignment="0" applyProtection="0">
      <alignment vertical="center"/>
    </xf>
    <xf numFmtId="0" fontId="78" fillId="61" borderId="0" applyNumberFormat="0" applyBorder="0" applyAlignment="0" applyProtection="0">
      <alignment vertical="center"/>
    </xf>
    <xf numFmtId="0" fontId="78" fillId="61" borderId="0" applyNumberFormat="0" applyBorder="0" applyAlignment="0" applyProtection="0">
      <alignment vertical="center"/>
    </xf>
    <xf numFmtId="0" fontId="78" fillId="61" borderId="0" applyNumberFormat="0" applyBorder="0" applyAlignment="0" applyProtection="0">
      <alignment vertical="center"/>
    </xf>
    <xf numFmtId="0" fontId="78" fillId="25" borderId="0" applyNumberFormat="0" applyBorder="0" applyAlignment="0" applyProtection="0">
      <alignment vertical="center"/>
    </xf>
    <xf numFmtId="0" fontId="12" fillId="0" borderId="0" applyFont="0" applyFill="0" applyBorder="0" applyAlignment="0" applyProtection="0">
      <alignment vertical="center"/>
    </xf>
    <xf numFmtId="0" fontId="47" fillId="18" borderId="0" applyNumberFormat="0" applyBorder="0" applyAlignment="0" applyProtection="0">
      <alignment vertical="center"/>
    </xf>
    <xf numFmtId="0" fontId="78" fillId="15" borderId="0" applyNumberFormat="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95" fillId="0" borderId="21" applyNumberFormat="0" applyFill="0" applyAlignment="0" applyProtection="0">
      <alignment vertical="center"/>
    </xf>
    <xf numFmtId="0" fontId="47" fillId="18" borderId="0" applyNumberFormat="0" applyBorder="0" applyAlignment="0" applyProtection="0">
      <alignment vertical="center"/>
    </xf>
    <xf numFmtId="0" fontId="78" fillId="15" borderId="0" applyNumberFormat="0" applyBorder="0" applyAlignment="0" applyProtection="0">
      <alignment vertical="center"/>
    </xf>
    <xf numFmtId="0" fontId="99" fillId="37" borderId="0" applyNumberFormat="0" applyBorder="0" applyAlignment="0" applyProtection="0">
      <alignment vertical="center"/>
    </xf>
    <xf numFmtId="0" fontId="78" fillId="15" borderId="0" applyNumberFormat="0" applyBorder="0" applyAlignment="0" applyProtection="0">
      <alignment vertical="center"/>
    </xf>
    <xf numFmtId="0" fontId="77" fillId="0" borderId="18" applyNumberFormat="0" applyFill="0" applyAlignment="0" applyProtection="0">
      <alignment vertical="center"/>
    </xf>
    <xf numFmtId="0" fontId="95" fillId="0" borderId="21" applyNumberFormat="0" applyFill="0" applyAlignment="0" applyProtection="0">
      <alignment vertical="center"/>
    </xf>
    <xf numFmtId="0" fontId="47" fillId="18" borderId="0" applyNumberFormat="0" applyBorder="0" applyAlignment="0" applyProtection="0">
      <alignment vertical="center"/>
    </xf>
    <xf numFmtId="0" fontId="95" fillId="0" borderId="21" applyNumberFormat="0" applyFill="0" applyAlignment="0" applyProtection="0">
      <alignment vertical="center"/>
    </xf>
    <xf numFmtId="0" fontId="47" fillId="18" borderId="0" applyNumberFormat="0" applyBorder="0" applyAlignment="0" applyProtection="0">
      <alignment vertical="center"/>
    </xf>
    <xf numFmtId="189" fontId="12" fillId="0" borderId="0" applyFont="0" applyFill="0" applyBorder="0" applyAlignment="0" applyProtection="0">
      <alignment vertical="center"/>
    </xf>
    <xf numFmtId="0" fontId="90" fillId="24" borderId="0" applyNumberFormat="0" applyBorder="0" applyAlignment="0" applyProtection="0">
      <alignment vertical="center"/>
    </xf>
    <xf numFmtId="0" fontId="78" fillId="16"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90" fillId="24" borderId="0" applyNumberFormat="0" applyBorder="0" applyAlignment="0" applyProtection="0">
      <alignment vertical="center"/>
    </xf>
    <xf numFmtId="178" fontId="12" fillId="0" borderId="0" applyFont="0" applyFill="0" applyBorder="0" applyAlignment="0" applyProtection="0">
      <alignment vertical="center"/>
    </xf>
    <xf numFmtId="0" fontId="78" fillId="11" borderId="0" applyNumberFormat="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47" fillId="17" borderId="0" applyNumberFormat="0" applyBorder="0" applyAlignment="0" applyProtection="0">
      <alignment vertical="center"/>
    </xf>
    <xf numFmtId="0" fontId="78" fillId="16" borderId="0" applyNumberFormat="0" applyBorder="0" applyAlignment="0" applyProtection="0">
      <alignment vertical="center"/>
    </xf>
    <xf numFmtId="0" fontId="78" fillId="11" borderId="0" applyNumberFormat="0" applyBorder="0" applyAlignment="0" applyProtection="0">
      <alignment vertical="center"/>
    </xf>
    <xf numFmtId="9" fontId="47" fillId="0" borderId="0" applyFont="0" applyFill="0" applyBorder="0" applyAlignment="0" applyProtection="0">
      <alignment vertical="center"/>
    </xf>
    <xf numFmtId="0" fontId="78" fillId="11" borderId="0" applyNumberFormat="0" applyBorder="0" applyAlignment="0" applyProtection="0">
      <alignment vertical="center"/>
    </xf>
    <xf numFmtId="0" fontId="82" fillId="24" borderId="0" applyNumberFormat="0" applyBorder="0" applyAlignment="0" applyProtection="0">
      <alignment vertical="center"/>
    </xf>
    <xf numFmtId="0" fontId="87" fillId="0" borderId="12" applyNumberFormat="0" applyFill="0" applyProtection="0">
      <alignment horizontal="right" vertical="center"/>
    </xf>
    <xf numFmtId="0" fontId="78" fillId="11" borderId="0" applyNumberFormat="0" applyBorder="0" applyAlignment="0" applyProtection="0">
      <alignment vertical="center"/>
    </xf>
    <xf numFmtId="0" fontId="12" fillId="0" borderId="0">
      <alignment vertical="center"/>
    </xf>
    <xf numFmtId="0" fontId="78" fillId="11" borderId="0" applyNumberFormat="0" applyBorder="0" applyAlignment="0" applyProtection="0">
      <alignment vertical="center"/>
    </xf>
    <xf numFmtId="0" fontId="78" fillId="25" borderId="0" applyNumberFormat="0" applyBorder="0" applyAlignment="0" applyProtection="0">
      <alignment vertical="center"/>
    </xf>
    <xf numFmtId="185" fontId="16" fillId="0" borderId="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78" fillId="25" borderId="0" applyNumberFormat="0" applyBorder="0" applyAlignment="0" applyProtection="0">
      <alignment vertical="center"/>
    </xf>
    <xf numFmtId="0" fontId="92" fillId="0" borderId="0" applyNumberFormat="0" applyFill="0" applyBorder="0" applyAlignment="0" applyProtection="0">
      <alignment vertical="center"/>
    </xf>
    <xf numFmtId="0" fontId="78" fillId="25" borderId="0" applyNumberFormat="0" applyBorder="0" applyAlignment="0" applyProtection="0">
      <alignment vertical="center"/>
    </xf>
    <xf numFmtId="0" fontId="92" fillId="0" borderId="0" applyNumberFormat="0" applyFill="0" applyBorder="0" applyAlignment="0" applyProtection="0">
      <alignment vertical="center"/>
    </xf>
    <xf numFmtId="0" fontId="78" fillId="25" borderId="0" applyNumberFormat="0" applyBorder="0" applyAlignment="0" applyProtection="0">
      <alignment vertical="center"/>
    </xf>
    <xf numFmtId="0" fontId="92" fillId="0" borderId="0" applyNumberFormat="0" applyFill="0" applyBorder="0" applyAlignment="0" applyProtection="0">
      <alignment vertical="center"/>
    </xf>
    <xf numFmtId="0" fontId="78" fillId="25" borderId="0" applyNumberFormat="0" applyBorder="0" applyAlignment="0" applyProtection="0">
      <alignment vertical="center"/>
    </xf>
    <xf numFmtId="0" fontId="92" fillId="0" borderId="0" applyNumberFormat="0" applyFill="0" applyBorder="0" applyAlignment="0" applyProtection="0">
      <alignment vertical="center"/>
    </xf>
    <xf numFmtId="0" fontId="78" fillId="25" borderId="0" applyNumberFormat="0" applyBorder="0" applyAlignment="0" applyProtection="0">
      <alignment vertical="center"/>
    </xf>
    <xf numFmtId="0" fontId="12" fillId="0" borderId="0">
      <alignment vertical="center"/>
    </xf>
    <xf numFmtId="182" fontId="12" fillId="0" borderId="0" applyFont="0" applyFill="0" applyBorder="0" applyAlignment="0" applyProtection="0">
      <alignment vertical="center"/>
    </xf>
    <xf numFmtId="0" fontId="78" fillId="25" borderId="0" applyNumberFormat="0" applyBorder="0" applyAlignment="0" applyProtection="0">
      <alignment vertical="center"/>
    </xf>
    <xf numFmtId="0" fontId="92" fillId="0" borderId="0" applyNumberFormat="0" applyFill="0" applyBorder="0" applyAlignment="0" applyProtection="0">
      <alignment vertical="center"/>
    </xf>
    <xf numFmtId="0" fontId="99" fillId="26" borderId="0" applyNumberFormat="0" applyBorder="0" applyAlignment="0" applyProtection="0">
      <alignment vertical="center"/>
    </xf>
    <xf numFmtId="0" fontId="78" fillId="25" borderId="0" applyNumberFormat="0" applyBorder="0" applyAlignment="0" applyProtection="0">
      <alignment vertical="center"/>
    </xf>
    <xf numFmtId="0" fontId="92" fillId="0" borderId="0" applyNumberFormat="0" applyFill="0" applyBorder="0" applyAlignment="0" applyProtection="0">
      <alignment vertical="center"/>
    </xf>
    <xf numFmtId="0" fontId="99" fillId="26" borderId="0" applyNumberFormat="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78" fillId="25" borderId="0" applyNumberFormat="0" applyBorder="0" applyAlignment="0" applyProtection="0">
      <alignment vertical="center"/>
    </xf>
    <xf numFmtId="0" fontId="92" fillId="0" borderId="0" applyNumberFormat="0" applyFill="0" applyBorder="0" applyAlignment="0" applyProtection="0">
      <alignment vertical="center"/>
    </xf>
    <xf numFmtId="0" fontId="99" fillId="26" borderId="0" applyNumberFormat="0" applyBorder="0" applyAlignment="0" applyProtection="0">
      <alignment vertical="center"/>
    </xf>
    <xf numFmtId="0" fontId="78" fillId="16" borderId="0" applyNumberFormat="0" applyBorder="0" applyAlignment="0" applyProtection="0">
      <alignment vertical="center"/>
    </xf>
    <xf numFmtId="9" fontId="12" fillId="0" borderId="0" applyFont="0" applyFill="0" applyBorder="0" applyAlignment="0" applyProtection="0">
      <alignment vertical="center"/>
    </xf>
    <xf numFmtId="0" fontId="47" fillId="57" borderId="0" applyNumberFormat="0" applyBorder="0" applyAlignment="0" applyProtection="0">
      <alignment vertical="center"/>
    </xf>
    <xf numFmtId="0" fontId="99" fillId="26" borderId="0" applyNumberFormat="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47" fillId="57" borderId="0" applyNumberFormat="0" applyBorder="0" applyAlignment="0" applyProtection="0">
      <alignment vertical="center"/>
    </xf>
    <xf numFmtId="9" fontId="12" fillId="0" borderId="0" applyFont="0" applyFill="0" applyBorder="0" applyAlignment="0" applyProtection="0">
      <alignment vertical="center"/>
    </xf>
    <xf numFmtId="0" fontId="47" fillId="57" borderId="0" applyNumberFormat="0" applyBorder="0" applyAlignment="0" applyProtection="0">
      <alignment vertical="center"/>
    </xf>
    <xf numFmtId="0" fontId="125" fillId="65" borderId="0" applyNumberFormat="0" applyBorder="0" applyAlignment="0" applyProtection="0">
      <alignment vertical="center"/>
    </xf>
    <xf numFmtId="9" fontId="12" fillId="0" borderId="0" applyFont="0" applyFill="0" applyBorder="0" applyAlignment="0" applyProtection="0">
      <alignment vertical="center"/>
    </xf>
    <xf numFmtId="0" fontId="47" fillId="57" borderId="0" applyNumberFormat="0" applyBorder="0" applyAlignment="0" applyProtection="0">
      <alignment vertical="center"/>
    </xf>
    <xf numFmtId="9" fontId="12" fillId="0" borderId="0" applyFont="0" applyFill="0" applyBorder="0" applyAlignment="0" applyProtection="0">
      <alignment vertical="center"/>
    </xf>
    <xf numFmtId="0" fontId="124" fillId="58" borderId="31" applyNumberFormat="0" applyAlignment="0" applyProtection="0">
      <alignment vertical="center"/>
    </xf>
    <xf numFmtId="0" fontId="47" fillId="11" borderId="0" applyNumberFormat="0" applyBorder="0" applyAlignment="0" applyProtection="0">
      <alignment vertical="center"/>
    </xf>
    <xf numFmtId="0" fontId="47" fillId="58" borderId="0" applyNumberFormat="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4" fillId="58" borderId="31" applyNumberFormat="0" applyAlignment="0" applyProtection="0">
      <alignment vertical="center"/>
    </xf>
    <xf numFmtId="0" fontId="47" fillId="11" borderId="0" applyNumberFormat="0" applyBorder="0" applyAlignment="0" applyProtection="0">
      <alignment vertical="center"/>
    </xf>
    <xf numFmtId="0" fontId="87" fillId="0" borderId="12" applyNumberFormat="0" applyFill="0" applyProtection="0">
      <alignment horizontal="left" vertical="center"/>
    </xf>
    <xf numFmtId="0" fontId="47" fillId="58" borderId="0" applyNumberFormat="0" applyBorder="0" applyAlignment="0" applyProtection="0">
      <alignment vertical="center"/>
    </xf>
    <xf numFmtId="0" fontId="12" fillId="0" borderId="0">
      <alignment vertical="center"/>
    </xf>
    <xf numFmtId="0" fontId="124" fillId="58" borderId="31" applyNumberFormat="0" applyAlignment="0" applyProtection="0">
      <alignment vertical="center"/>
    </xf>
    <xf numFmtId="0" fontId="47" fillId="11" borderId="0" applyNumberFormat="0" applyBorder="0" applyAlignment="0" applyProtection="0">
      <alignment vertical="center"/>
    </xf>
    <xf numFmtId="0" fontId="12" fillId="0" borderId="0">
      <alignment vertical="center"/>
    </xf>
    <xf numFmtId="0" fontId="124" fillId="58" borderId="31" applyNumberFormat="0" applyAlignment="0" applyProtection="0">
      <alignment vertical="center"/>
    </xf>
    <xf numFmtId="0" fontId="47" fillId="11" borderId="0" applyNumberFormat="0" applyBorder="0" applyAlignment="0" applyProtection="0">
      <alignment vertical="center"/>
    </xf>
    <xf numFmtId="0" fontId="110" fillId="0" borderId="0" applyNumberFormat="0" applyFill="0" applyBorder="0" applyAlignment="0" applyProtection="0">
      <alignment vertical="center"/>
    </xf>
    <xf numFmtId="0" fontId="78" fillId="11" borderId="0" applyNumberFormat="0" applyBorder="0" applyAlignment="0" applyProtection="0">
      <alignment vertical="center"/>
    </xf>
    <xf numFmtId="0" fontId="12" fillId="66" borderId="0" applyNumberFormat="0" applyFont="0" applyBorder="0" applyAlignment="0" applyProtection="0">
      <alignment vertical="center"/>
    </xf>
    <xf numFmtId="0" fontId="78" fillId="11" borderId="0" applyNumberFormat="0" applyBorder="0" applyAlignment="0" applyProtection="0">
      <alignment vertical="center"/>
    </xf>
    <xf numFmtId="0" fontId="78" fillId="16" borderId="0" applyNumberFormat="0" applyBorder="0" applyAlignment="0" applyProtection="0">
      <alignment vertical="center"/>
    </xf>
    <xf numFmtId="0" fontId="78" fillId="23" borderId="0" applyNumberFormat="0" applyBorder="0" applyAlignment="0" applyProtection="0">
      <alignment vertical="center"/>
    </xf>
    <xf numFmtId="0" fontId="16" fillId="0" borderId="0">
      <alignment vertical="center"/>
    </xf>
    <xf numFmtId="0" fontId="78" fillId="16" borderId="0" applyNumberFormat="0" applyBorder="0" applyAlignment="0" applyProtection="0">
      <alignment vertical="center"/>
    </xf>
    <xf numFmtId="0" fontId="78" fillId="16" borderId="0" applyNumberFormat="0" applyBorder="0" applyAlignment="0" applyProtection="0">
      <alignment vertical="center"/>
    </xf>
    <xf numFmtId="0" fontId="80" fillId="0" borderId="19" applyNumberFormat="0" applyFill="0" applyProtection="0">
      <alignment horizontal="left" vertical="center"/>
    </xf>
    <xf numFmtId="0" fontId="104" fillId="0" borderId="26">
      <alignment horizontal="center" vertical="center"/>
    </xf>
    <xf numFmtId="0" fontId="78" fillId="16" borderId="0" applyNumberFormat="0" applyBorder="0" applyAlignment="0" applyProtection="0">
      <alignment vertical="center"/>
    </xf>
    <xf numFmtId="9" fontId="12" fillId="0" borderId="0" applyFont="0" applyFill="0" applyBorder="0" applyAlignment="0" applyProtection="0">
      <alignment vertical="center"/>
    </xf>
    <xf numFmtId="0" fontId="78" fillId="16" borderId="0" applyNumberFormat="0" applyBorder="0" applyAlignment="0" applyProtection="0">
      <alignment vertical="center"/>
    </xf>
    <xf numFmtId="0" fontId="12" fillId="0" borderId="0">
      <alignment vertical="center"/>
    </xf>
    <xf numFmtId="0" fontId="126" fillId="0" borderId="36" applyNumberFormat="0" applyFill="0" applyAlignment="0" applyProtection="0">
      <alignment vertical="center"/>
    </xf>
    <xf numFmtId="0" fontId="78" fillId="16" borderId="0" applyNumberFormat="0" applyBorder="0" applyAlignment="0" applyProtection="0">
      <alignment vertical="center"/>
    </xf>
    <xf numFmtId="0" fontId="95" fillId="0" borderId="21" applyNumberFormat="0" applyFill="0" applyAlignment="0" applyProtection="0">
      <alignment vertical="center"/>
    </xf>
    <xf numFmtId="0" fontId="78" fillId="16" borderId="0" applyNumberFormat="0" applyBorder="0" applyAlignment="0" applyProtection="0">
      <alignment vertical="center"/>
    </xf>
    <xf numFmtId="0" fontId="95" fillId="0" borderId="21" applyNumberFormat="0" applyFill="0" applyAlignment="0" applyProtection="0">
      <alignment vertical="center"/>
    </xf>
    <xf numFmtId="0" fontId="78" fillId="15" borderId="0" applyNumberFormat="0" applyBorder="0" applyAlignment="0" applyProtection="0">
      <alignment vertical="center"/>
    </xf>
    <xf numFmtId="0" fontId="12" fillId="0" borderId="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82" fillId="24" borderId="0" applyNumberFormat="0" applyBorder="0" applyAlignment="0" applyProtection="0">
      <alignment vertical="center"/>
    </xf>
    <xf numFmtId="0" fontId="82" fillId="24" borderId="0" applyNumberFormat="0" applyBorder="0" applyAlignment="0" applyProtection="0">
      <alignment vertical="center"/>
    </xf>
    <xf numFmtId="0" fontId="86" fillId="18" borderId="1" applyNumberFormat="0" applyBorder="0" applyAlignment="0" applyProtection="0">
      <alignment vertical="center"/>
    </xf>
    <xf numFmtId="0" fontId="47" fillId="24" borderId="0" applyNumberFormat="0" applyBorder="0" applyAlignment="0" applyProtection="0">
      <alignment vertical="center"/>
    </xf>
    <xf numFmtId="0" fontId="82" fillId="17" borderId="0" applyNumberFormat="0" applyBorder="0" applyAlignment="0" applyProtection="0">
      <alignment vertical="center"/>
    </xf>
    <xf numFmtId="0" fontId="47" fillId="57" borderId="0" applyNumberFormat="0" applyBorder="0" applyAlignment="0" applyProtection="0">
      <alignment vertical="center"/>
    </xf>
    <xf numFmtId="0" fontId="12" fillId="0" borderId="0">
      <alignment vertical="center"/>
    </xf>
    <xf numFmtId="0" fontId="82" fillId="17" borderId="0" applyNumberFormat="0" applyBorder="0" applyAlignment="0" applyProtection="0">
      <alignment vertical="center"/>
    </xf>
    <xf numFmtId="0" fontId="116" fillId="0" borderId="32" applyNumberFormat="0" applyFill="0" applyAlignment="0" applyProtection="0">
      <alignment vertical="center"/>
    </xf>
    <xf numFmtId="0" fontId="78" fillId="31" borderId="0" applyNumberFormat="0" applyBorder="0" applyAlignment="0" applyProtection="0">
      <alignment vertical="center"/>
    </xf>
    <xf numFmtId="0" fontId="12" fillId="0" borderId="0">
      <alignment vertical="center"/>
    </xf>
    <xf numFmtId="0" fontId="82" fillId="17" borderId="0" applyNumberFormat="0" applyBorder="0" applyAlignment="0" applyProtection="0">
      <alignment vertical="center"/>
    </xf>
    <xf numFmtId="0" fontId="78" fillId="31" borderId="0" applyNumberFormat="0" applyBorder="0" applyAlignment="0" applyProtection="0">
      <alignment vertical="center"/>
    </xf>
    <xf numFmtId="0" fontId="127" fillId="58" borderId="37">
      <alignment horizontal="left" vertical="center"/>
      <protection locked="0" hidden="1"/>
    </xf>
    <xf numFmtId="0" fontId="78" fillId="15" borderId="0" applyNumberFormat="0" applyBorder="0" applyAlignment="0" applyProtection="0">
      <alignment vertical="center"/>
    </xf>
    <xf numFmtId="0" fontId="127" fillId="58" borderId="37">
      <alignment horizontal="left" vertical="center"/>
      <protection locked="0" hidden="1"/>
    </xf>
    <xf numFmtId="0" fontId="116" fillId="0" borderId="32" applyNumberFormat="0" applyFill="0" applyAlignment="0" applyProtection="0">
      <alignment vertical="center"/>
    </xf>
    <xf numFmtId="0" fontId="78" fillId="15" borderId="0" applyNumberFormat="0" applyBorder="0" applyAlignment="0" applyProtection="0">
      <alignment vertical="center"/>
    </xf>
    <xf numFmtId="179" fontId="12" fillId="0" borderId="0" applyFont="0" applyFill="0" applyBorder="0" applyAlignment="0" applyProtection="0">
      <alignment vertical="center"/>
    </xf>
    <xf numFmtId="0" fontId="103" fillId="0" borderId="33" applyNumberFormat="0" applyFill="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7" fillId="0" borderId="38" applyNumberFormat="0" applyFill="0" applyAlignment="0" applyProtection="0">
      <alignment vertical="center"/>
    </xf>
    <xf numFmtId="0" fontId="99" fillId="37" borderId="0" applyNumberFormat="0" applyBorder="0" applyAlignment="0" applyProtection="0">
      <alignment vertical="center"/>
    </xf>
    <xf numFmtId="0" fontId="78" fillId="15" borderId="0" applyNumberFormat="0" applyBorder="0" applyAlignment="0" applyProtection="0">
      <alignment vertical="center"/>
    </xf>
    <xf numFmtId="0" fontId="77" fillId="0" borderId="38" applyNumberFormat="0" applyFill="0" applyAlignment="0" applyProtection="0">
      <alignment vertical="center"/>
    </xf>
    <xf numFmtId="0" fontId="99" fillId="37" borderId="0" applyNumberFormat="0" applyBorder="0" applyAlignment="0" applyProtection="0">
      <alignment vertical="center"/>
    </xf>
    <xf numFmtId="0" fontId="77" fillId="0" borderId="18" applyNumberFormat="0" applyFill="0" applyAlignment="0" applyProtection="0">
      <alignment vertical="center"/>
    </xf>
    <xf numFmtId="0" fontId="78" fillId="15" borderId="0" applyNumberFormat="0" applyBorder="0" applyAlignment="0" applyProtection="0">
      <alignment vertical="center"/>
    </xf>
    <xf numFmtId="0" fontId="95" fillId="0" borderId="21" applyNumberFormat="0" applyFill="0" applyAlignment="0" applyProtection="0">
      <alignment vertical="center"/>
    </xf>
    <xf numFmtId="0" fontId="77" fillId="0" borderId="18" applyNumberFormat="0" applyFill="0" applyAlignment="0" applyProtection="0">
      <alignment vertical="center"/>
    </xf>
    <xf numFmtId="0" fontId="78" fillId="15" borderId="0" applyNumberFormat="0" applyBorder="0" applyAlignment="0" applyProtection="0">
      <alignment vertical="center"/>
    </xf>
    <xf numFmtId="9" fontId="12" fillId="0" borderId="0" applyFont="0" applyFill="0" applyBorder="0" applyAlignment="0" applyProtection="0">
      <alignment vertical="center"/>
    </xf>
    <xf numFmtId="0" fontId="95" fillId="0" borderId="21" applyNumberFormat="0" applyFill="0" applyAlignment="0" applyProtection="0">
      <alignment vertical="center"/>
    </xf>
    <xf numFmtId="0" fontId="47" fillId="18" borderId="0" applyNumberFormat="0" applyBorder="0" applyAlignment="0" applyProtection="0">
      <alignment vertical="center"/>
    </xf>
    <xf numFmtId="0" fontId="47" fillId="58" borderId="0" applyNumberFormat="0" applyBorder="0" applyAlignment="0" applyProtection="0">
      <alignment vertical="center"/>
    </xf>
    <xf numFmtId="0" fontId="103" fillId="0" borderId="33" applyNumberFormat="0" applyFill="0" applyAlignment="0" applyProtection="0">
      <alignment vertical="center"/>
    </xf>
    <xf numFmtId="0" fontId="12" fillId="0" borderId="0">
      <alignment vertical="center"/>
    </xf>
    <xf numFmtId="0" fontId="12" fillId="0" borderId="0">
      <alignment vertical="center"/>
    </xf>
    <xf numFmtId="0" fontId="104" fillId="0" borderId="0" applyNumberFormat="0" applyFill="0" applyBorder="0" applyAlignment="0" applyProtection="0">
      <alignment vertical="center"/>
    </xf>
    <xf numFmtId="0" fontId="47" fillId="58" borderId="0" applyNumberFormat="0" applyBorder="0" applyAlignment="0" applyProtection="0">
      <alignment vertical="center"/>
    </xf>
    <xf numFmtId="0" fontId="78" fillId="58" borderId="0" applyNumberFormat="0" applyBorder="0" applyAlignment="0" applyProtection="0">
      <alignment vertical="center"/>
    </xf>
    <xf numFmtId="0" fontId="78" fillId="58" borderId="0" applyNumberFormat="0" applyBorder="0" applyAlignment="0" applyProtection="0">
      <alignment vertical="center"/>
    </xf>
    <xf numFmtId="0" fontId="78" fillId="23" borderId="0" applyNumberFormat="0" applyBorder="0" applyAlignment="0" applyProtection="0">
      <alignment vertical="center"/>
    </xf>
    <xf numFmtId="0" fontId="95" fillId="0" borderId="21" applyNumberFormat="0" applyFill="0" applyAlignment="0" applyProtection="0">
      <alignment vertical="center"/>
    </xf>
    <xf numFmtId="181" fontId="12" fillId="0" borderId="0" applyFont="0" applyFill="0" applyBorder="0" applyAlignment="0" applyProtection="0">
      <alignment vertical="center"/>
    </xf>
    <xf numFmtId="9" fontId="12" fillId="0" borderId="0" applyFont="0" applyFill="0" applyBorder="0" applyAlignment="0" applyProtection="0">
      <alignment vertical="center"/>
    </xf>
    <xf numFmtId="192" fontId="12" fillId="0" borderId="0" applyFont="0" applyFill="0" applyBorder="0" applyAlignment="0" applyProtection="0">
      <alignment vertical="center"/>
    </xf>
    <xf numFmtId="0" fontId="103" fillId="0" borderId="33" applyNumberFormat="0" applyFill="0" applyAlignment="0" applyProtection="0">
      <alignment vertical="center"/>
    </xf>
    <xf numFmtId="0" fontId="128" fillId="0" borderId="0" applyNumberFormat="0" applyFill="0" applyBorder="0" applyAlignment="0" applyProtection="0">
      <alignment vertical="center"/>
    </xf>
    <xf numFmtId="0" fontId="12" fillId="0" borderId="0">
      <alignment vertical="center"/>
    </xf>
    <xf numFmtId="0" fontId="82" fillId="17" borderId="0" applyNumberFormat="0" applyBorder="0" applyAlignment="0" applyProtection="0">
      <alignment vertical="center"/>
    </xf>
    <xf numFmtId="0" fontId="116" fillId="0" borderId="32" applyNumberFormat="0" applyFill="0" applyAlignment="0" applyProtection="0">
      <alignment vertical="center"/>
    </xf>
    <xf numFmtId="191" fontId="16" fillId="0" borderId="0">
      <alignment vertical="center"/>
    </xf>
    <xf numFmtId="0" fontId="122" fillId="0" borderId="0">
      <alignment vertical="center"/>
    </xf>
    <xf numFmtId="15" fontId="121" fillId="0" borderId="0">
      <alignment vertical="center"/>
    </xf>
    <xf numFmtId="15" fontId="121" fillId="0" borderId="0">
      <alignment vertical="center"/>
    </xf>
    <xf numFmtId="0" fontId="115" fillId="37" borderId="0" applyNumberFormat="0" applyBorder="0" applyAlignment="0" applyProtection="0">
      <alignment vertical="center"/>
    </xf>
    <xf numFmtId="190" fontId="16" fillId="0" borderId="0">
      <alignment vertical="center"/>
    </xf>
    <xf numFmtId="9" fontId="12" fillId="0" borderId="0" applyFont="0" applyFill="0" applyBorder="0" applyAlignment="0" applyProtection="0">
      <alignment vertical="center"/>
    </xf>
    <xf numFmtId="0" fontId="12" fillId="0" borderId="0">
      <alignment vertical="center"/>
    </xf>
    <xf numFmtId="0" fontId="129" fillId="0" borderId="39" applyNumberFormat="0" applyFill="0" applyAlignment="0" applyProtection="0">
      <alignment vertical="center"/>
    </xf>
    <xf numFmtId="0" fontId="12" fillId="0" borderId="0">
      <alignment vertical="center"/>
    </xf>
    <xf numFmtId="0" fontId="86" fillId="11" borderId="0" applyNumberFormat="0" applyBorder="0" applyAlignment="0" applyProtection="0">
      <alignment vertical="center"/>
    </xf>
    <xf numFmtId="0" fontId="76" fillId="16" borderId="0" applyNumberFormat="0" applyBorder="0" applyAlignment="0" applyProtection="0">
      <alignment vertical="center"/>
    </xf>
    <xf numFmtId="0" fontId="120" fillId="0" borderId="35" applyNumberFormat="0" applyAlignment="0" applyProtection="0">
      <alignment horizontal="left" vertical="center"/>
    </xf>
    <xf numFmtId="0" fontId="120" fillId="0" borderId="8">
      <alignment horizontal="left" vertical="center"/>
    </xf>
    <xf numFmtId="0" fontId="120" fillId="0" borderId="8">
      <alignment horizontal="left" vertical="center"/>
    </xf>
    <xf numFmtId="43" fontId="0" fillId="0" borderId="0" applyFont="0" applyFill="0" applyBorder="0" applyAlignment="0" applyProtection="0">
      <alignment vertical="center"/>
    </xf>
    <xf numFmtId="0" fontId="86" fillId="18" borderId="1" applyNumberFormat="0" applyBorder="0" applyAlignment="0" applyProtection="0">
      <alignment vertical="center"/>
    </xf>
    <xf numFmtId="43" fontId="0" fillId="0" borderId="0" applyFont="0" applyFill="0" applyBorder="0" applyAlignment="0" applyProtection="0">
      <alignment vertical="center"/>
    </xf>
    <xf numFmtId="0" fontId="86" fillId="18" borderId="1" applyNumberFormat="0" applyBorder="0" applyAlignment="0" applyProtection="0">
      <alignment vertical="center"/>
    </xf>
    <xf numFmtId="0" fontId="82" fillId="24" borderId="0" applyNumberFormat="0" applyBorder="0" applyAlignment="0" applyProtection="0">
      <alignment vertical="center"/>
    </xf>
    <xf numFmtId="0" fontId="86" fillId="18" borderId="1" applyNumberFormat="0" applyBorder="0" applyAlignment="0" applyProtection="0">
      <alignment vertical="center"/>
    </xf>
    <xf numFmtId="0" fontId="86" fillId="18" borderId="1" applyNumberFormat="0" applyBorder="0" applyAlignment="0" applyProtection="0">
      <alignment vertical="center"/>
    </xf>
    <xf numFmtId="0" fontId="12" fillId="0" borderId="0">
      <alignment vertical="center"/>
    </xf>
    <xf numFmtId="0" fontId="86" fillId="18" borderId="1" applyNumberFormat="0" applyBorder="0" applyAlignment="0" applyProtection="0">
      <alignment vertical="center"/>
    </xf>
    <xf numFmtId="0" fontId="86" fillId="18" borderId="1" applyNumberFormat="0" applyBorder="0" applyAlignment="0" applyProtection="0">
      <alignment vertical="center"/>
    </xf>
    <xf numFmtId="0" fontId="76" fillId="67" borderId="0" applyNumberFormat="0" applyBorder="0" applyAlignment="0" applyProtection="0">
      <alignment vertical="center"/>
    </xf>
    <xf numFmtId="0" fontId="12" fillId="0" borderId="0">
      <alignment vertical="center"/>
    </xf>
    <xf numFmtId="187" fontId="130" fillId="68" borderId="0">
      <alignment vertical="center"/>
    </xf>
    <xf numFmtId="187" fontId="131" fillId="69" borderId="0">
      <alignment vertical="center"/>
    </xf>
    <xf numFmtId="0" fontId="110" fillId="0" borderId="0" applyNumberFormat="0" applyFill="0" applyBorder="0" applyAlignment="0" applyProtection="0">
      <alignment vertical="center"/>
    </xf>
    <xf numFmtId="38" fontId="12" fillId="0" borderId="0" applyFont="0" applyFill="0" applyBorder="0" applyAlignment="0" applyProtection="0">
      <alignment vertical="center"/>
    </xf>
    <xf numFmtId="40" fontId="12" fillId="0" borderId="0" applyFont="0" applyFill="0" applyBorder="0" applyAlignment="0" applyProtection="0">
      <alignment vertical="center"/>
    </xf>
    <xf numFmtId="0" fontId="12" fillId="0" borderId="0">
      <alignment vertical="center"/>
    </xf>
    <xf numFmtId="0" fontId="80" fillId="0" borderId="19" applyNumberFormat="0" applyFill="0" applyProtection="0">
      <alignment horizontal="center" vertical="center"/>
    </xf>
    <xf numFmtId="0" fontId="12" fillId="0" borderId="0">
      <alignment vertical="center"/>
    </xf>
    <xf numFmtId="43" fontId="0" fillId="0" borderId="0" applyFont="0" applyFill="0" applyBorder="0" applyAlignment="0" applyProtection="0">
      <alignment vertical="center"/>
    </xf>
    <xf numFmtId="177" fontId="12" fillId="0" borderId="0" applyFont="0" applyFill="0" applyBorder="0" applyAlignment="0" applyProtection="0">
      <alignment vertical="center"/>
    </xf>
    <xf numFmtId="186" fontId="12" fillId="0" borderId="0" applyFont="0" applyFill="0" applyBorder="0" applyAlignment="0" applyProtection="0">
      <alignment vertical="center"/>
    </xf>
    <xf numFmtId="1" fontId="87" fillId="0" borderId="19" applyFill="0" applyProtection="0">
      <alignment horizontal="center" vertical="center"/>
    </xf>
    <xf numFmtId="0" fontId="95" fillId="0" borderId="21" applyNumberFormat="0" applyFill="0" applyAlignment="0" applyProtection="0">
      <alignment vertical="center"/>
    </xf>
    <xf numFmtId="40" fontId="132" fillId="62" borderId="37">
      <alignment horizontal="centerContinuous" vertical="center"/>
    </xf>
    <xf numFmtId="1" fontId="87" fillId="0" borderId="19" applyFill="0" applyProtection="0">
      <alignment horizontal="center" vertical="center"/>
    </xf>
    <xf numFmtId="40" fontId="132" fillId="62" borderId="37">
      <alignment horizontal="centerContinuous" vertical="center"/>
    </xf>
    <xf numFmtId="9" fontId="12" fillId="0" borderId="0" applyFont="0" applyFill="0" applyBorder="0" applyAlignment="0" applyProtection="0">
      <alignment vertical="center"/>
    </xf>
    <xf numFmtId="0" fontId="104" fillId="0" borderId="26">
      <alignment horizontal="center" vertical="center"/>
    </xf>
    <xf numFmtId="37" fontId="133" fillId="0" borderId="0">
      <alignment vertical="center"/>
    </xf>
    <xf numFmtId="0" fontId="104" fillId="0" borderId="26">
      <alignment horizontal="center" vertical="center"/>
    </xf>
    <xf numFmtId="37" fontId="133" fillId="0" borderId="0">
      <alignment vertical="center"/>
    </xf>
    <xf numFmtId="0" fontId="3" fillId="0" borderId="0">
      <alignment vertical="center"/>
    </xf>
    <xf numFmtId="0" fontId="0" fillId="0" borderId="0">
      <alignment vertical="center"/>
    </xf>
    <xf numFmtId="0" fontId="104" fillId="0" borderId="26">
      <alignment horizontal="center" vertical="center"/>
    </xf>
    <xf numFmtId="37" fontId="133" fillId="0" borderId="0">
      <alignment vertical="center"/>
    </xf>
    <xf numFmtId="0" fontId="104" fillId="0" borderId="26">
      <alignment horizontal="center" vertical="center"/>
    </xf>
    <xf numFmtId="37" fontId="133" fillId="0" borderId="0">
      <alignment vertical="center"/>
    </xf>
    <xf numFmtId="9" fontId="12" fillId="0" borderId="0" applyFont="0" applyFill="0" applyBorder="0" applyAlignment="0" applyProtection="0">
      <alignment vertical="center"/>
    </xf>
    <xf numFmtId="0" fontId="134" fillId="0" borderId="0">
      <alignment vertical="top"/>
      <protection locked="0"/>
    </xf>
    <xf numFmtId="193" fontId="87" fillId="0" borderId="0">
      <alignment vertical="center"/>
    </xf>
    <xf numFmtId="0" fontId="113" fillId="0" borderId="0">
      <alignment vertical="center"/>
    </xf>
    <xf numFmtId="9" fontId="12" fillId="0" borderId="0" applyFont="0" applyFill="0" applyBorder="0" applyAlignment="0" applyProtection="0">
      <alignment vertical="center"/>
    </xf>
    <xf numFmtId="0" fontId="124" fillId="58" borderId="31" applyNumberFormat="0" applyAlignment="0" applyProtection="0">
      <alignment vertical="center"/>
    </xf>
    <xf numFmtId="0" fontId="12" fillId="0" borderId="0">
      <alignment vertical="center"/>
    </xf>
    <xf numFmtId="3" fontId="12" fillId="0" borderId="0" applyFont="0" applyFill="0" applyBorder="0" applyAlignment="0" applyProtection="0">
      <alignment vertical="center"/>
    </xf>
    <xf numFmtId="0" fontId="12" fillId="0" borderId="0">
      <alignment vertical="center"/>
    </xf>
    <xf numFmtId="14" fontId="81" fillId="0" borderId="0">
      <alignment horizontal="center" vertical="center" wrapText="1"/>
      <protection locked="0"/>
    </xf>
    <xf numFmtId="0" fontId="123" fillId="64" borderId="15">
      <alignment vertical="center"/>
      <protection locked="0"/>
    </xf>
    <xf numFmtId="0" fontId="12" fillId="0" borderId="0">
      <alignment vertical="center"/>
    </xf>
    <xf numFmtId="0" fontId="0" fillId="0" borderId="0">
      <alignment vertical="center"/>
    </xf>
    <xf numFmtId="10"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35" fillId="0" borderId="0" applyNumberFormat="0" applyFill="0" applyBorder="0" applyAlignment="0" applyProtection="0">
      <alignment vertical="center"/>
    </xf>
    <xf numFmtId="0" fontId="92" fillId="0" borderId="0" applyNumberForma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188" fontId="12" fillId="0" borderId="0" applyFont="0" applyFill="0" applyProtection="0">
      <alignment vertical="center"/>
    </xf>
    <xf numFmtId="0" fontId="76" fillId="70" borderId="0" applyNumberFormat="0" applyBorder="0" applyAlignment="0" applyProtection="0">
      <alignment vertical="center"/>
    </xf>
    <xf numFmtId="0" fontId="12" fillId="0" borderId="0" applyNumberFormat="0" applyFont="0" applyFill="0" applyBorder="0" applyAlignment="0" applyProtection="0">
      <alignment horizontal="left" vertical="center"/>
    </xf>
    <xf numFmtId="0" fontId="104" fillId="0" borderId="26">
      <alignment horizontal="center" vertical="center"/>
    </xf>
    <xf numFmtId="0" fontId="87" fillId="0" borderId="12" applyNumberFormat="0" applyFill="0" applyProtection="0">
      <alignment horizontal="right" vertical="center"/>
    </xf>
    <xf numFmtId="15" fontId="12" fillId="0" borderId="0" applyFont="0" applyFill="0" applyBorder="0" applyAlignment="0" applyProtection="0">
      <alignment vertical="center"/>
    </xf>
    <xf numFmtId="0" fontId="87" fillId="0" borderId="12" applyNumberFormat="0" applyFill="0" applyProtection="0">
      <alignment horizontal="right" vertical="center"/>
    </xf>
    <xf numFmtId="15" fontId="12" fillId="0" borderId="0" applyFont="0" applyFill="0" applyBorder="0" applyAlignment="0" applyProtection="0">
      <alignment vertical="center"/>
    </xf>
    <xf numFmtId="0" fontId="103" fillId="0" borderId="0" applyNumberFormat="0" applyFill="0" applyBorder="0" applyAlignment="0" applyProtection="0">
      <alignment vertical="center"/>
    </xf>
    <xf numFmtId="4" fontId="12" fillId="0" borderId="0" applyFont="0" applyFill="0" applyBorder="0" applyAlignment="0" applyProtection="0">
      <alignment vertical="center"/>
    </xf>
    <xf numFmtId="0" fontId="87" fillId="0" borderId="12" applyNumberFormat="0" applyFill="0" applyProtection="0">
      <alignment horizontal="right" vertical="center"/>
    </xf>
    <xf numFmtId="0" fontId="0" fillId="0" borderId="0">
      <alignment vertical="center"/>
    </xf>
    <xf numFmtId="4" fontId="12" fillId="0" borderId="0" applyFont="0" applyFill="0" applyBorder="0" applyAlignment="0" applyProtection="0">
      <alignment vertical="center"/>
    </xf>
    <xf numFmtId="0" fontId="12" fillId="0" borderId="0">
      <alignment vertical="center"/>
    </xf>
    <xf numFmtId="0" fontId="104" fillId="0" borderId="26">
      <alignment horizontal="center" vertical="center"/>
    </xf>
    <xf numFmtId="0" fontId="0" fillId="0" borderId="0">
      <alignment vertical="center"/>
    </xf>
    <xf numFmtId="0" fontId="104" fillId="0" borderId="26">
      <alignment horizontal="center" vertical="center"/>
    </xf>
    <xf numFmtId="0" fontId="104" fillId="0" borderId="26">
      <alignment horizontal="center" vertical="center"/>
    </xf>
    <xf numFmtId="0" fontId="104" fillId="0" borderId="26">
      <alignment horizontal="center" vertical="center"/>
    </xf>
    <xf numFmtId="0" fontId="12" fillId="0" borderId="0">
      <alignment vertical="center"/>
    </xf>
    <xf numFmtId="3" fontId="12" fillId="0" borderId="0" applyFont="0" applyFill="0" applyBorder="0" applyAlignment="0" applyProtection="0">
      <alignment vertical="center"/>
    </xf>
    <xf numFmtId="0" fontId="12" fillId="0" borderId="0">
      <alignment vertical="center"/>
    </xf>
    <xf numFmtId="0" fontId="124" fillId="58" borderId="31" applyNumberFormat="0" applyAlignment="0" applyProtection="0">
      <alignment vertical="center"/>
    </xf>
    <xf numFmtId="0" fontId="12" fillId="0" borderId="0">
      <alignment vertical="center"/>
    </xf>
    <xf numFmtId="0" fontId="12" fillId="66" borderId="0" applyNumberFormat="0" applyFont="0" applyBorder="0" applyAlignment="0" applyProtection="0">
      <alignment vertical="center"/>
    </xf>
    <xf numFmtId="0" fontId="123" fillId="64" borderId="15">
      <alignment vertical="center"/>
      <protection locked="0"/>
    </xf>
    <xf numFmtId="0" fontId="136" fillId="0" borderId="0">
      <alignment vertical="center"/>
    </xf>
    <xf numFmtId="0" fontId="76" fillId="60" borderId="0" applyNumberFormat="0" applyBorder="0" applyAlignment="0" applyProtection="0">
      <alignment vertical="center"/>
    </xf>
    <xf numFmtId="0" fontId="123" fillId="64" borderId="15">
      <alignment vertical="center"/>
      <protection locked="0"/>
    </xf>
    <xf numFmtId="0" fontId="123" fillId="64" borderId="15">
      <alignment vertical="center"/>
      <protection locked="0"/>
    </xf>
    <xf numFmtId="0" fontId="12" fillId="0" borderId="0">
      <alignment vertical="center"/>
    </xf>
    <xf numFmtId="9" fontId="12" fillId="0" borderId="0" applyProtection="0">
      <alignment vertical="center"/>
    </xf>
    <xf numFmtId="0" fontId="12" fillId="0" borderId="0">
      <alignment vertical="center"/>
    </xf>
    <xf numFmtId="9" fontId="12" fillId="0" borderId="0" applyFont="0" applyFill="0" applyBorder="0" applyAlignment="0" applyProtection="0">
      <alignment vertical="center"/>
    </xf>
    <xf numFmtId="43" fontId="0"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176" fontId="0" fillId="0" borderId="0" applyFont="0" applyFill="0" applyBorder="0" applyAlignment="0" applyProtection="0">
      <alignment vertical="center"/>
    </xf>
    <xf numFmtId="0" fontId="137" fillId="0" borderId="0" applyNumberFormat="0" applyFill="0" applyBorder="0" applyAlignment="0" applyProtection="0">
      <alignment vertical="center"/>
    </xf>
    <xf numFmtId="0" fontId="92" fillId="0" borderId="0" applyNumberForma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10" fillId="0" borderId="0" applyNumberFormat="0" applyFill="0" applyBorder="0" applyAlignment="0" applyProtection="0">
      <alignment vertical="center"/>
    </xf>
    <xf numFmtId="0" fontId="99" fillId="26"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9" fontId="12" fillId="0" borderId="0" applyFont="0" applyFill="0" applyBorder="0" applyAlignment="0" applyProtection="0">
      <alignment vertical="center"/>
    </xf>
    <xf numFmtId="0" fontId="12"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47" fillId="0" borderId="0">
      <alignment vertical="center"/>
    </xf>
    <xf numFmtId="0" fontId="0"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9" fillId="0" borderId="39" applyNumberFormat="0" applyFill="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82" fillId="17" borderId="0" applyNumberFormat="0" applyBorder="0" applyAlignment="0" applyProtection="0">
      <alignment vertical="center"/>
    </xf>
    <xf numFmtId="0" fontId="116" fillId="0" borderId="32" applyNumberFormat="0" applyFill="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87" fillId="0" borderId="12" applyNumberFormat="0" applyFill="0" applyProtection="0">
      <alignment horizontal="righ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6" fillId="0" borderId="36" applyNumberFormat="0" applyFill="0" applyAlignment="0" applyProtection="0">
      <alignment vertical="center"/>
    </xf>
    <xf numFmtId="9" fontId="12" fillId="0" borderId="0" applyFont="0" applyFill="0" applyBorder="0" applyAlignment="0" applyProtection="0">
      <alignment vertical="center"/>
    </xf>
    <xf numFmtId="0" fontId="137" fillId="0" borderId="40" applyNumberFormat="0" applyFill="0" applyAlignment="0" applyProtection="0">
      <alignment vertical="center"/>
    </xf>
    <xf numFmtId="0" fontId="135" fillId="0" borderId="0" applyNumberFormat="0" applyFill="0" applyBorder="0" applyAlignment="0" applyProtection="0">
      <alignment vertical="center"/>
    </xf>
    <xf numFmtId="9" fontId="12" fillId="0" borderId="0" applyFont="0" applyFill="0" applyBorder="0" applyAlignment="0" applyProtection="0">
      <alignment vertical="center"/>
    </xf>
    <xf numFmtId="0" fontId="110" fillId="0" borderId="0" applyNumberFormat="0" applyFill="0" applyBorder="0" applyAlignment="0" applyProtection="0">
      <alignment vertical="center"/>
    </xf>
    <xf numFmtId="0" fontId="92" fillId="0" borderId="0" applyNumberFormat="0" applyFill="0" applyBorder="0" applyAlignment="0" applyProtection="0">
      <alignment vertical="center"/>
    </xf>
    <xf numFmtId="9" fontId="12" fillId="0" borderId="0" applyFont="0" applyFill="0" applyBorder="0" applyAlignment="0" applyProtection="0">
      <alignment vertical="center"/>
    </xf>
    <xf numFmtId="0" fontId="110" fillId="0" borderId="0" applyNumberFormat="0" applyFill="0" applyBorder="0" applyAlignment="0" applyProtection="0">
      <alignment vertical="center"/>
    </xf>
    <xf numFmtId="9" fontId="12" fillId="0" borderId="0" applyFont="0" applyFill="0" applyBorder="0" applyAlignment="0" applyProtection="0">
      <alignment vertical="center"/>
    </xf>
    <xf numFmtId="0" fontId="138" fillId="0" borderId="12" applyNumberFormat="0" applyFill="0" applyProtection="0">
      <alignment horizontal="center" vertical="center"/>
    </xf>
    <xf numFmtId="183" fontId="12" fillId="0" borderId="0" applyFont="0" applyFill="0" applyBorder="0" applyAlignment="0" applyProtection="0">
      <alignment vertical="center"/>
    </xf>
    <xf numFmtId="0" fontId="87" fillId="0" borderId="12" applyNumberFormat="0" applyFill="0" applyProtection="0">
      <alignment horizontal="right" vertical="center"/>
    </xf>
    <xf numFmtId="0" fontId="87" fillId="0" borderId="12" applyNumberFormat="0" applyFill="0" applyProtection="0">
      <alignment horizontal="right" vertical="center"/>
    </xf>
    <xf numFmtId="0" fontId="77" fillId="0" borderId="18"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119" fillId="0" borderId="0" applyNumberFormat="0" applyFill="0" applyBorder="0" applyAlignment="0" applyProtection="0">
      <alignment vertical="top"/>
      <protection locked="0"/>
    </xf>
    <xf numFmtId="0" fontId="116" fillId="0" borderId="32" applyNumberFormat="0" applyFill="0" applyAlignment="0" applyProtection="0">
      <alignment vertical="center"/>
    </xf>
    <xf numFmtId="0" fontId="12" fillId="0" borderId="0">
      <alignment vertical="center"/>
    </xf>
    <xf numFmtId="0" fontId="95" fillId="0" borderId="21" applyNumberFormat="0" applyFill="0" applyAlignment="0" applyProtection="0">
      <alignment vertical="center"/>
    </xf>
    <xf numFmtId="0" fontId="12" fillId="0" borderId="0">
      <alignment vertical="center"/>
    </xf>
    <xf numFmtId="0" fontId="116" fillId="0" borderId="32" applyNumberFormat="0" applyFill="0" applyAlignment="0" applyProtection="0">
      <alignment vertical="center"/>
    </xf>
    <xf numFmtId="0" fontId="12" fillId="0" borderId="0">
      <alignment vertical="center"/>
    </xf>
    <xf numFmtId="0" fontId="116" fillId="0" borderId="32" applyNumberFormat="0" applyFill="0" applyAlignment="0" applyProtection="0">
      <alignment vertical="center"/>
    </xf>
    <xf numFmtId="0" fontId="116" fillId="0" borderId="32" applyNumberFormat="0" applyFill="0" applyAlignment="0" applyProtection="0">
      <alignment vertical="center"/>
    </xf>
    <xf numFmtId="0" fontId="116" fillId="0" borderId="32" applyNumberFormat="0" applyFill="0" applyAlignment="0" applyProtection="0">
      <alignment vertical="center"/>
    </xf>
    <xf numFmtId="0" fontId="103" fillId="0" borderId="33" applyNumberFormat="0" applyFill="0" applyAlignment="0" applyProtection="0">
      <alignment vertical="center"/>
    </xf>
    <xf numFmtId="0" fontId="82" fillId="17" borderId="0" applyNumberFormat="0" applyBorder="0" applyAlignment="0" applyProtection="0">
      <alignment vertical="center"/>
    </xf>
    <xf numFmtId="0" fontId="116" fillId="0" borderId="32" applyNumberFormat="0" applyFill="0" applyAlignment="0" applyProtection="0">
      <alignment vertical="center"/>
    </xf>
    <xf numFmtId="0" fontId="82" fillId="17" borderId="0" applyNumberFormat="0" applyBorder="0" applyAlignment="0" applyProtection="0">
      <alignment vertical="center"/>
    </xf>
    <xf numFmtId="0" fontId="116" fillId="0" borderId="32" applyNumberFormat="0" applyFill="0" applyAlignment="0" applyProtection="0">
      <alignment vertical="center"/>
    </xf>
    <xf numFmtId="0" fontId="116" fillId="0" borderId="32" applyNumberFormat="0" applyFill="0" applyAlignment="0" applyProtection="0">
      <alignment vertical="center"/>
    </xf>
    <xf numFmtId="0" fontId="12" fillId="0" borderId="0">
      <alignment vertical="center"/>
    </xf>
    <xf numFmtId="0" fontId="116" fillId="0" borderId="32" applyNumberFormat="0" applyFill="0" applyAlignment="0" applyProtection="0">
      <alignment vertical="center"/>
    </xf>
    <xf numFmtId="0" fontId="116" fillId="0" borderId="32" applyNumberFormat="0" applyFill="0" applyAlignment="0" applyProtection="0">
      <alignment vertical="center"/>
    </xf>
    <xf numFmtId="0" fontId="116" fillId="0" borderId="32" applyNumberFormat="0" applyFill="0" applyAlignment="0" applyProtection="0">
      <alignment vertical="center"/>
    </xf>
    <xf numFmtId="0" fontId="12" fillId="0" borderId="0">
      <alignment vertical="center"/>
    </xf>
    <xf numFmtId="0" fontId="12" fillId="0" borderId="0"/>
    <xf numFmtId="0" fontId="116" fillId="0" borderId="32" applyNumberFormat="0" applyFill="0" applyAlignment="0" applyProtection="0">
      <alignment vertical="center"/>
    </xf>
    <xf numFmtId="0" fontId="137" fillId="0" borderId="40" applyNumberFormat="0" applyFill="0" applyAlignment="0" applyProtection="0">
      <alignment vertical="center"/>
    </xf>
    <xf numFmtId="0" fontId="82" fillId="17" borderId="0" applyNumberFormat="0" applyBorder="0" applyAlignment="0" applyProtection="0">
      <alignment vertical="center"/>
    </xf>
    <xf numFmtId="0" fontId="103" fillId="0" borderId="33" applyNumberFormat="0" applyFill="0" applyAlignment="0" applyProtection="0">
      <alignment vertical="center"/>
    </xf>
    <xf numFmtId="0" fontId="82" fillId="17" borderId="0" applyNumberFormat="0" applyBorder="0" applyAlignment="0" applyProtection="0">
      <alignment vertical="center"/>
    </xf>
    <xf numFmtId="0" fontId="103" fillId="0" borderId="33" applyNumberFormat="0" applyFill="0" applyAlignment="0" applyProtection="0">
      <alignment vertical="center"/>
    </xf>
    <xf numFmtId="0" fontId="103" fillId="0" borderId="33" applyNumberFormat="0" applyFill="0" applyAlignment="0" applyProtection="0">
      <alignment vertical="center"/>
    </xf>
    <xf numFmtId="0" fontId="103" fillId="0" borderId="33" applyNumberFormat="0" applyFill="0" applyAlignment="0" applyProtection="0">
      <alignment vertical="center"/>
    </xf>
    <xf numFmtId="0" fontId="87" fillId="0" borderId="12" applyNumberFormat="0" applyFill="0" applyProtection="0">
      <alignment horizontal="left" vertical="center"/>
    </xf>
    <xf numFmtId="0" fontId="103" fillId="0" borderId="33" applyNumberFormat="0" applyFill="0" applyAlignment="0" applyProtection="0">
      <alignment vertical="center"/>
    </xf>
    <xf numFmtId="0" fontId="103" fillId="0" borderId="33" applyNumberFormat="0" applyFill="0" applyAlignment="0" applyProtection="0">
      <alignment vertical="center"/>
    </xf>
    <xf numFmtId="0" fontId="103" fillId="0" borderId="33" applyNumberFormat="0" applyFill="0" applyAlignment="0" applyProtection="0">
      <alignment vertical="center"/>
    </xf>
    <xf numFmtId="0" fontId="103" fillId="0" borderId="0" applyNumberFormat="0" applyFill="0" applyBorder="0" applyAlignment="0" applyProtection="0">
      <alignment vertical="center"/>
    </xf>
    <xf numFmtId="0" fontId="103" fillId="0" borderId="33" applyNumberFormat="0" applyFill="0" applyAlignment="0" applyProtection="0">
      <alignment vertical="center"/>
    </xf>
    <xf numFmtId="0" fontId="103" fillId="0" borderId="33" applyNumberFormat="0" applyFill="0" applyAlignment="0" applyProtection="0">
      <alignment vertical="center"/>
    </xf>
    <xf numFmtId="0" fontId="103" fillId="0" borderId="33" applyNumberFormat="0" applyFill="0" applyAlignment="0" applyProtection="0">
      <alignment vertical="center"/>
    </xf>
    <xf numFmtId="0" fontId="118" fillId="0" borderId="1">
      <alignment horizontal="left" vertical="center"/>
    </xf>
    <xf numFmtId="0" fontId="103" fillId="0" borderId="33" applyNumberFormat="0" applyFill="0" applyAlignment="0" applyProtection="0">
      <alignment vertical="center"/>
    </xf>
    <xf numFmtId="0" fontId="12" fillId="0" borderId="0">
      <alignment vertical="center"/>
    </xf>
    <xf numFmtId="0" fontId="103" fillId="0" borderId="33" applyNumberFormat="0" applyFill="0" applyAlignment="0" applyProtection="0">
      <alignment vertical="center"/>
    </xf>
    <xf numFmtId="0" fontId="12" fillId="0" borderId="0">
      <alignment vertical="center"/>
    </xf>
    <xf numFmtId="1" fontId="87" fillId="0" borderId="19" applyFill="0" applyProtection="0">
      <alignment horizontal="center" vertical="center"/>
    </xf>
    <xf numFmtId="0" fontId="103" fillId="0" borderId="33" applyNumberFormat="0" applyFill="0" applyAlignment="0" applyProtection="0">
      <alignment vertical="center"/>
    </xf>
    <xf numFmtId="176" fontId="0" fillId="0" borderId="0" applyFont="0" applyFill="0" applyBorder="0" applyAlignment="0" applyProtection="0">
      <alignment vertical="center"/>
    </xf>
    <xf numFmtId="0" fontId="137"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0" fontId="99" fillId="37"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0" fontId="47" fillId="0" borderId="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0" fillId="0" borderId="0">
      <alignment vertical="center"/>
    </xf>
    <xf numFmtId="0" fontId="124" fillId="58" borderId="31" applyNumberFormat="0" applyAlignment="0" applyProtection="0">
      <alignment vertical="center"/>
    </xf>
    <xf numFmtId="0" fontId="110" fillId="0" borderId="0" applyNumberFormat="0" applyFill="0" applyBorder="0" applyAlignment="0" applyProtection="0">
      <alignment vertical="center"/>
    </xf>
    <xf numFmtId="0" fontId="0" fillId="0" borderId="0">
      <alignment vertical="center"/>
    </xf>
    <xf numFmtId="0" fontId="110" fillId="0" borderId="0" applyNumberFormat="0" applyFill="0" applyBorder="0" applyAlignment="0" applyProtection="0">
      <alignment vertical="center"/>
    </xf>
    <xf numFmtId="0" fontId="12" fillId="0" borderId="0">
      <alignment vertical="center"/>
    </xf>
    <xf numFmtId="0" fontId="138" fillId="0" borderId="12" applyNumberFormat="0" applyFill="0" applyProtection="0">
      <alignment horizontal="center" vertical="center"/>
    </xf>
    <xf numFmtId="0" fontId="138" fillId="0" borderId="12" applyNumberFormat="0" applyFill="0" applyProtection="0">
      <alignment horizontal="center" vertical="center"/>
    </xf>
    <xf numFmtId="0" fontId="138" fillId="0" borderId="12" applyNumberFormat="0" applyFill="0" applyProtection="0">
      <alignment horizontal="center" vertical="center"/>
    </xf>
    <xf numFmtId="0" fontId="82" fillId="24" borderId="0" applyNumberFormat="0" applyBorder="0" applyAlignment="0" applyProtection="0">
      <alignment vertical="center"/>
    </xf>
    <xf numFmtId="0" fontId="138" fillId="0" borderId="12" applyNumberFormat="0" applyFill="0" applyProtection="0">
      <alignment horizontal="center" vertical="center"/>
    </xf>
    <xf numFmtId="0" fontId="138" fillId="0" borderId="12" applyNumberFormat="0" applyFill="0" applyProtection="0">
      <alignment horizontal="center" vertical="center"/>
    </xf>
    <xf numFmtId="0" fontId="99" fillId="26" borderId="0" applyNumberFormat="0" applyBorder="0" applyAlignment="0" applyProtection="0">
      <alignment vertical="center"/>
    </xf>
    <xf numFmtId="0" fontId="138" fillId="0" borderId="12" applyNumberFormat="0" applyFill="0" applyProtection="0">
      <alignment horizontal="center" vertical="center"/>
    </xf>
    <xf numFmtId="0" fontId="138" fillId="0" borderId="12" applyNumberFormat="0" applyFill="0" applyProtection="0">
      <alignment horizontal="center" vertical="center"/>
    </xf>
    <xf numFmtId="0" fontId="139" fillId="0" borderId="0" applyNumberFormat="0" applyFill="0" applyBorder="0" applyAlignment="0" applyProtection="0">
      <alignment vertical="center"/>
    </xf>
    <xf numFmtId="0" fontId="139" fillId="0" borderId="0" applyNumberFormat="0" applyFill="0" applyBorder="0" applyAlignment="0" applyProtection="0">
      <alignment vertical="center"/>
    </xf>
    <xf numFmtId="0" fontId="12" fillId="0" borderId="0">
      <alignment vertical="center"/>
    </xf>
    <xf numFmtId="0" fontId="80" fillId="0" borderId="19" applyNumberFormat="0" applyFill="0" applyProtection="0">
      <alignment horizontal="center" vertical="center"/>
    </xf>
    <xf numFmtId="0" fontId="12" fillId="0" borderId="0">
      <alignment vertical="center"/>
    </xf>
    <xf numFmtId="0" fontId="80" fillId="0" borderId="19" applyNumberFormat="0" applyFill="0" applyProtection="0">
      <alignment horizontal="center" vertical="center"/>
    </xf>
    <xf numFmtId="0" fontId="12" fillId="0" borderId="0">
      <alignment vertical="center"/>
    </xf>
    <xf numFmtId="0" fontId="12" fillId="0" borderId="0">
      <alignment vertical="center"/>
    </xf>
    <xf numFmtId="0" fontId="80" fillId="0" borderId="19" applyNumberFormat="0" applyFill="0" applyProtection="0">
      <alignment horizontal="center" vertical="center"/>
    </xf>
    <xf numFmtId="0" fontId="12" fillId="0" borderId="0">
      <alignment vertical="center"/>
    </xf>
    <xf numFmtId="0" fontId="80" fillId="0" borderId="19" applyNumberFormat="0" applyFill="0" applyProtection="0">
      <alignment horizontal="center" vertical="center"/>
    </xf>
    <xf numFmtId="0" fontId="12" fillId="0" borderId="0">
      <alignment vertical="center"/>
    </xf>
    <xf numFmtId="0" fontId="80" fillId="0" borderId="19" applyNumberFormat="0" applyFill="0" applyProtection="0">
      <alignment horizontal="center" vertical="center"/>
    </xf>
    <xf numFmtId="0" fontId="92" fillId="0" borderId="0" applyNumberFormat="0" applyFill="0" applyBorder="0" applyAlignment="0" applyProtection="0">
      <alignment vertical="center"/>
    </xf>
    <xf numFmtId="0" fontId="99" fillId="26" borderId="0" applyNumberFormat="0" applyBorder="0" applyAlignment="0" applyProtection="0">
      <alignment vertical="center"/>
    </xf>
    <xf numFmtId="0" fontId="99" fillId="26" borderId="0" applyNumberFormat="0" applyBorder="0" applyAlignment="0" applyProtection="0">
      <alignment vertical="center"/>
    </xf>
    <xf numFmtId="0" fontId="92" fillId="0" borderId="0" applyNumberFormat="0" applyFill="0" applyBorder="0" applyAlignment="0" applyProtection="0">
      <alignment vertical="center"/>
    </xf>
    <xf numFmtId="0" fontId="99" fillId="26" borderId="0" applyNumberFormat="0" applyBorder="0" applyAlignment="0" applyProtection="0">
      <alignment vertical="center"/>
    </xf>
    <xf numFmtId="0" fontId="99" fillId="26" borderId="0" applyNumberFormat="0" applyBorder="0" applyAlignment="0" applyProtection="0">
      <alignment vertical="center"/>
    </xf>
    <xf numFmtId="0" fontId="99" fillId="26" borderId="0" applyNumberFormat="0" applyBorder="0" applyAlignment="0" applyProtection="0">
      <alignment vertical="center"/>
    </xf>
    <xf numFmtId="0" fontId="99" fillId="37" borderId="0" applyNumberFormat="0" applyBorder="0" applyAlignment="0" applyProtection="0">
      <alignment vertical="center"/>
    </xf>
    <xf numFmtId="0" fontId="117" fillId="0" borderId="0" applyNumberFormat="0" applyFill="0" applyBorder="0" applyAlignment="0" applyProtection="0">
      <alignment vertical="center"/>
    </xf>
    <xf numFmtId="0" fontId="99" fillId="26" borderId="0" applyNumberFormat="0" applyBorder="0" applyAlignment="0" applyProtection="0">
      <alignment vertical="center"/>
    </xf>
    <xf numFmtId="0" fontId="99" fillId="26" borderId="0" applyNumberFormat="0" applyBorder="0" applyAlignment="0" applyProtection="0">
      <alignment vertical="center"/>
    </xf>
    <xf numFmtId="0" fontId="99" fillId="26" borderId="0" applyNumberFormat="0" applyBorder="0" applyAlignment="0" applyProtection="0">
      <alignment vertical="center"/>
    </xf>
    <xf numFmtId="0" fontId="99" fillId="26" borderId="0" applyNumberFormat="0" applyBorder="0" applyAlignment="0" applyProtection="0">
      <alignment vertical="center"/>
    </xf>
    <xf numFmtId="0" fontId="99" fillId="26" borderId="0" applyNumberFormat="0" applyBorder="0" applyAlignment="0" applyProtection="0">
      <alignment vertical="center"/>
    </xf>
    <xf numFmtId="0" fontId="99" fillId="26" borderId="0" applyNumberFormat="0" applyBorder="0" applyAlignment="0" applyProtection="0">
      <alignment vertical="center"/>
    </xf>
    <xf numFmtId="0" fontId="99" fillId="26" borderId="0" applyNumberFormat="0" applyBorder="0" applyAlignment="0" applyProtection="0">
      <alignment vertical="center"/>
    </xf>
    <xf numFmtId="0" fontId="99" fillId="26" borderId="0" applyNumberFormat="0" applyBorder="0" applyAlignment="0" applyProtection="0">
      <alignment vertical="center"/>
    </xf>
    <xf numFmtId="0" fontId="115" fillId="37" borderId="0" applyNumberFormat="0" applyBorder="0" applyAlignment="0" applyProtection="0">
      <alignment vertical="center"/>
    </xf>
    <xf numFmtId="0" fontId="12" fillId="0" borderId="0">
      <alignment vertical="center"/>
    </xf>
    <xf numFmtId="0" fontId="99" fillId="26" borderId="0" applyNumberFormat="0" applyBorder="0" applyAlignment="0" applyProtection="0">
      <alignment vertical="center"/>
    </xf>
    <xf numFmtId="0" fontId="115" fillId="37" borderId="0" applyNumberFormat="0" applyBorder="0" applyAlignment="0" applyProtection="0">
      <alignment vertical="center"/>
    </xf>
    <xf numFmtId="0" fontId="115" fillId="37" borderId="0" applyNumberFormat="0" applyBorder="0" applyAlignment="0" applyProtection="0">
      <alignment vertical="center"/>
    </xf>
    <xf numFmtId="0" fontId="99" fillId="37" borderId="0" applyNumberFormat="0" applyBorder="0" applyAlignment="0" applyProtection="0">
      <alignment vertical="center"/>
    </xf>
    <xf numFmtId="0" fontId="99" fillId="37" borderId="0" applyNumberFormat="0" applyBorder="0" applyAlignment="0" applyProtection="0">
      <alignment vertical="center"/>
    </xf>
    <xf numFmtId="0" fontId="99" fillId="37" borderId="0" applyNumberFormat="0" applyBorder="0" applyAlignment="0" applyProtection="0">
      <alignment vertical="center"/>
    </xf>
    <xf numFmtId="0" fontId="99" fillId="37" borderId="0" applyNumberFormat="0" applyBorder="0" applyAlignment="0" applyProtection="0">
      <alignment vertical="center"/>
    </xf>
    <xf numFmtId="0" fontId="99" fillId="37" borderId="0" applyNumberFormat="0" applyBorder="0" applyAlignment="0" applyProtection="0">
      <alignment vertical="center"/>
    </xf>
    <xf numFmtId="0" fontId="99" fillId="37" borderId="0" applyNumberFormat="0" applyBorder="0" applyAlignment="0" applyProtection="0">
      <alignment vertical="center"/>
    </xf>
    <xf numFmtId="0" fontId="99" fillId="37" borderId="0" applyNumberFormat="0" applyBorder="0" applyAlignment="0" applyProtection="0">
      <alignment vertical="center"/>
    </xf>
    <xf numFmtId="0" fontId="12" fillId="0" borderId="0">
      <alignment vertical="center"/>
    </xf>
    <xf numFmtId="0" fontId="115" fillId="26" borderId="0" applyNumberFormat="0" applyBorder="0" applyAlignment="0" applyProtection="0">
      <alignment vertical="center"/>
    </xf>
    <xf numFmtId="0" fontId="115" fillId="26" borderId="0" applyNumberFormat="0" applyBorder="0" applyAlignment="0" applyProtection="0">
      <alignment vertical="center"/>
    </xf>
    <xf numFmtId="0" fontId="115" fillId="26" borderId="0" applyNumberFormat="0" applyBorder="0" applyAlignment="0" applyProtection="0">
      <alignment vertical="center"/>
    </xf>
    <xf numFmtId="0" fontId="115" fillId="26" borderId="0" applyNumberFormat="0" applyBorder="0" applyAlignment="0" applyProtection="0">
      <alignment vertical="center"/>
    </xf>
    <xf numFmtId="0" fontId="115" fillId="26" borderId="0" applyNumberFormat="0" applyBorder="0" applyAlignment="0" applyProtection="0">
      <alignment vertical="center"/>
    </xf>
    <xf numFmtId="0" fontId="0" fillId="0" borderId="0">
      <alignment vertical="center"/>
    </xf>
    <xf numFmtId="0" fontId="115" fillId="26" borderId="0" applyNumberFormat="0" applyBorder="0" applyAlignment="0" applyProtection="0">
      <alignment vertical="center"/>
    </xf>
    <xf numFmtId="0" fontId="83" fillId="19" borderId="0" applyNumberFormat="0" applyBorder="0" applyAlignment="0" applyProtection="0">
      <alignment vertical="center"/>
    </xf>
    <xf numFmtId="0" fontId="115" fillId="26" borderId="0" applyNumberFormat="0" applyBorder="0" applyAlignment="0" applyProtection="0">
      <alignment vertical="center"/>
    </xf>
    <xf numFmtId="0" fontId="89" fillId="26" borderId="0" applyNumberFormat="0" applyBorder="0" applyAlignment="0" applyProtection="0">
      <alignment vertical="center"/>
    </xf>
    <xf numFmtId="0" fontId="124" fillId="58" borderId="31" applyNumberFormat="0" applyAlignment="0" applyProtection="0">
      <alignment vertical="center"/>
    </xf>
    <xf numFmtId="0" fontId="12" fillId="0" borderId="0">
      <alignment vertical="center"/>
    </xf>
    <xf numFmtId="0" fontId="99" fillId="37" borderId="0" applyNumberFormat="0" applyBorder="0" applyAlignment="0" applyProtection="0">
      <alignment vertical="center"/>
    </xf>
    <xf numFmtId="0" fontId="12" fillId="0" borderId="0">
      <alignment vertical="center"/>
    </xf>
    <xf numFmtId="0" fontId="121" fillId="0" borderId="0">
      <alignment vertical="center"/>
    </xf>
    <xf numFmtId="0" fontId="99" fillId="37" borderId="0" applyNumberFormat="0" applyBorder="0" applyAlignment="0" applyProtection="0">
      <alignment vertical="center"/>
    </xf>
    <xf numFmtId="0" fontId="124" fillId="58" borderId="31" applyNumberFormat="0" applyAlignment="0" applyProtection="0">
      <alignment vertical="center"/>
    </xf>
    <xf numFmtId="0" fontId="12" fillId="0" borderId="0">
      <alignment vertical="center"/>
    </xf>
    <xf numFmtId="0" fontId="13" fillId="0" borderId="0">
      <alignment vertical="center"/>
    </xf>
    <xf numFmtId="0" fontId="13" fillId="0" borderId="0">
      <alignment vertical="center"/>
    </xf>
    <xf numFmtId="0" fontId="99" fillId="37" borderId="0" applyNumberFormat="0" applyBorder="0" applyAlignment="0" applyProtection="0">
      <alignment vertical="center"/>
    </xf>
    <xf numFmtId="0" fontId="13" fillId="0" borderId="0">
      <alignment vertical="center"/>
    </xf>
    <xf numFmtId="0" fontId="99" fillId="37"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7" fillId="0" borderId="18" applyNumberFormat="0" applyFill="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82" fillId="17" borderId="0" applyNumberFormat="0" applyBorder="0" applyAlignment="0" applyProtection="0">
      <alignment vertical="center"/>
    </xf>
    <xf numFmtId="0" fontId="12" fillId="0" borderId="0">
      <alignment vertical="center"/>
    </xf>
    <xf numFmtId="0" fontId="111" fillId="25" borderId="30" applyNumberFormat="0" applyAlignment="0" applyProtection="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40" fillId="0" borderId="0" applyNumberFormat="0" applyFill="0" applyBorder="0" applyAlignment="0" applyProtection="0">
      <alignment vertical="center"/>
    </xf>
    <xf numFmtId="0" fontId="0" fillId="18" borderId="34" applyNumberFormat="0" applyFont="0" applyAlignment="0" applyProtection="0">
      <alignment vertical="center"/>
    </xf>
    <xf numFmtId="0" fontId="12" fillId="0" borderId="0">
      <alignment vertical="center"/>
    </xf>
    <xf numFmtId="0" fontId="0" fillId="0" borderId="0">
      <alignment vertical="center"/>
    </xf>
    <xf numFmtId="0" fontId="0" fillId="18" borderId="34" applyNumberFormat="0" applyFont="0" applyAlignment="0" applyProtection="0">
      <alignment vertical="center"/>
    </xf>
    <xf numFmtId="0" fontId="12" fillId="0" borderId="0">
      <alignment vertical="center"/>
    </xf>
    <xf numFmtId="0" fontId="0" fillId="0" borderId="0">
      <alignment vertical="center"/>
    </xf>
    <xf numFmtId="0" fontId="12" fillId="0" borderId="0">
      <alignment vertical="center"/>
    </xf>
    <xf numFmtId="0" fontId="12" fillId="0" borderId="0"/>
    <xf numFmtId="0" fontId="0" fillId="18" borderId="34" applyNumberFormat="0" applyFont="0" applyAlignment="0" applyProtection="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83" fillId="19" borderId="0" applyNumberFormat="0" applyBorder="0" applyAlignment="0" applyProtection="0">
      <alignment vertical="center"/>
    </xf>
    <xf numFmtId="0" fontId="76" fillId="67" borderId="0" applyNumberFormat="0" applyBorder="0" applyAlignment="0" applyProtection="0">
      <alignment vertical="center"/>
    </xf>
    <xf numFmtId="0" fontId="12" fillId="0" borderId="0">
      <alignment vertical="center"/>
    </xf>
    <xf numFmtId="0" fontId="12" fillId="0" borderId="0">
      <alignment vertical="center"/>
    </xf>
    <xf numFmtId="0" fontId="83" fillId="19" borderId="0" applyNumberFormat="0" applyBorder="0" applyAlignment="0" applyProtection="0">
      <alignment vertical="center"/>
    </xf>
    <xf numFmtId="0" fontId="12" fillId="0" borderId="0">
      <alignment vertical="center"/>
    </xf>
    <xf numFmtId="0" fontId="12" fillId="0" borderId="0">
      <alignment vertical="center"/>
    </xf>
    <xf numFmtId="0" fontId="87" fillId="0" borderId="0"/>
    <xf numFmtId="0" fontId="12" fillId="0" borderId="0">
      <alignment vertical="center"/>
    </xf>
    <xf numFmtId="0" fontId="12" fillId="0" borderId="0">
      <alignment vertical="center"/>
    </xf>
    <xf numFmtId="0" fontId="12" fillId="0" borderId="0">
      <alignment vertical="center"/>
    </xf>
    <xf numFmtId="0" fontId="76" fillId="59"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1" fontId="87" fillId="0" borderId="19" applyFill="0" applyProtection="0">
      <alignment horizontal="center" vertical="center"/>
    </xf>
    <xf numFmtId="0" fontId="12" fillId="0" borderId="0">
      <alignment vertical="center"/>
    </xf>
    <xf numFmtId="1" fontId="87" fillId="0" borderId="19" applyFill="0" applyProtection="0">
      <alignment horizontal="center"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2" fillId="17" borderId="0" applyNumberFormat="0" applyBorder="0" applyAlignment="0" applyProtection="0">
      <alignment vertical="center"/>
    </xf>
    <xf numFmtId="0" fontId="12" fillId="0" borderId="0">
      <alignment vertical="center"/>
    </xf>
    <xf numFmtId="0" fontId="108" fillId="11" borderId="29"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4" fillId="58" borderId="31" applyNumberFormat="0" applyAlignment="0" applyProtection="0">
      <alignment vertical="center"/>
    </xf>
    <xf numFmtId="0" fontId="12" fillId="0" borderId="0">
      <alignment vertical="center"/>
    </xf>
    <xf numFmtId="0" fontId="90" fillId="17" borderId="0" applyNumberFormat="0" applyBorder="0" applyAlignment="0" applyProtection="0">
      <alignment vertical="center"/>
    </xf>
    <xf numFmtId="0" fontId="12" fillId="0" borderId="0">
      <alignment vertical="center"/>
    </xf>
    <xf numFmtId="0" fontId="87" fillId="0" borderId="12" applyNumberFormat="0" applyFill="0" applyProtection="0">
      <alignment horizontal="left" vertical="center"/>
    </xf>
    <xf numFmtId="0" fontId="90" fillId="17" borderId="0" applyNumberFormat="0" applyBorder="0" applyAlignment="0" applyProtection="0">
      <alignment vertical="center"/>
    </xf>
    <xf numFmtId="0" fontId="82" fillId="17" borderId="0" applyNumberFormat="0" applyBorder="0" applyAlignment="0" applyProtection="0">
      <alignment vertical="center"/>
    </xf>
    <xf numFmtId="0" fontId="12" fillId="0" borderId="0">
      <alignment vertical="center"/>
    </xf>
    <xf numFmtId="0" fontId="111" fillId="25" borderId="30" applyNumberFormat="0" applyAlignment="0" applyProtection="0">
      <alignment vertical="center"/>
    </xf>
    <xf numFmtId="0" fontId="12" fillId="0" borderId="0">
      <alignment vertical="center"/>
    </xf>
    <xf numFmtId="0" fontId="12" fillId="0" borderId="0">
      <alignment vertical="center"/>
    </xf>
    <xf numFmtId="0" fontId="108" fillId="11" borderId="29" applyNumberFormat="0" applyAlignment="0" applyProtection="0">
      <alignment vertical="center"/>
    </xf>
    <xf numFmtId="0" fontId="111" fillId="25" borderId="30" applyNumberFormat="0" applyAlignment="0" applyProtection="0">
      <alignment vertical="center"/>
    </xf>
    <xf numFmtId="0" fontId="12" fillId="0" borderId="0">
      <alignment vertical="center"/>
    </xf>
    <xf numFmtId="176" fontId="0" fillId="0" borderId="0" applyFont="0" applyFill="0" applyBorder="0" applyAlignment="0" applyProtection="0">
      <alignment vertical="center"/>
    </xf>
    <xf numFmtId="0" fontId="12" fillId="0" borderId="0">
      <alignment vertical="center"/>
    </xf>
    <xf numFmtId="0" fontId="12" fillId="0" borderId="0">
      <alignment vertical="center"/>
    </xf>
    <xf numFmtId="0" fontId="90" fillId="17" borderId="0" applyNumberFormat="0" applyBorder="0" applyAlignment="0" applyProtection="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11" fillId="25" borderId="30"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4" fillId="58" borderId="3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0">
      <alignment vertical="center"/>
    </xf>
    <xf numFmtId="0" fontId="0" fillId="0" borderId="0">
      <alignment vertical="center"/>
    </xf>
    <xf numFmtId="0" fontId="0" fillId="0" borderId="0">
      <alignment vertical="center"/>
    </xf>
    <xf numFmtId="0" fontId="77" fillId="0" borderId="18" applyNumberFormat="0" applyFill="0" applyAlignment="0" applyProtection="0">
      <alignment vertical="center"/>
    </xf>
    <xf numFmtId="0" fontId="108" fillId="11" borderId="29" applyNumberFormat="0" applyAlignment="0" applyProtection="0">
      <alignment vertical="center"/>
    </xf>
    <xf numFmtId="0" fontId="12" fillId="0" borderId="0">
      <alignment vertical="center"/>
    </xf>
    <xf numFmtId="0" fontId="108" fillId="11" borderId="29" applyNumberFormat="0" applyAlignment="0" applyProtection="0">
      <alignment vertical="center"/>
    </xf>
    <xf numFmtId="0" fontId="12" fillId="0" borderId="0">
      <alignment vertical="center"/>
    </xf>
    <xf numFmtId="0" fontId="83" fillId="19" borderId="0" applyNumberFormat="0" applyBorder="0" applyAlignment="0" applyProtection="0">
      <alignment vertical="center"/>
    </xf>
    <xf numFmtId="0" fontId="0" fillId="0" borderId="0">
      <alignment vertical="center"/>
    </xf>
    <xf numFmtId="0" fontId="83" fillId="19" borderId="0" applyNumberFormat="0" applyBorder="0" applyAlignment="0" applyProtection="0">
      <alignment vertical="center"/>
    </xf>
    <xf numFmtId="0" fontId="0" fillId="0" borderId="0">
      <alignment vertical="center"/>
    </xf>
    <xf numFmtId="0" fontId="83" fillId="19"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5" fillId="71" borderId="0" applyNumberFormat="0" applyBorder="0" applyAlignment="0" applyProtection="0">
      <alignment vertical="center"/>
    </xf>
    <xf numFmtId="0" fontId="12" fillId="0" borderId="0">
      <alignment vertical="center"/>
    </xf>
    <xf numFmtId="0" fontId="12" fillId="0" borderId="0">
      <alignment vertical="center"/>
    </xf>
    <xf numFmtId="0" fontId="111" fillId="25" borderId="30"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7" fillId="0" borderId="0">
      <alignment vertical="center"/>
    </xf>
    <xf numFmtId="0" fontId="12" fillId="0" borderId="0">
      <alignment vertical="center"/>
    </xf>
    <xf numFmtId="0" fontId="12" fillId="0" borderId="0">
      <alignment vertical="center"/>
    </xf>
    <xf numFmtId="0" fontId="108" fillId="11" borderId="29"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2" fillId="24"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73" fillId="0" borderId="16" applyNumberFormat="0" applyFill="0" applyAlignment="0" applyProtection="0">
      <alignment vertical="center"/>
    </xf>
    <xf numFmtId="0" fontId="0" fillId="0" borderId="0">
      <alignment vertical="center"/>
    </xf>
    <xf numFmtId="0" fontId="0" fillId="0" borderId="0">
      <alignment vertical="center"/>
    </xf>
    <xf numFmtId="0" fontId="82" fillId="24" borderId="0" applyNumberFormat="0" applyBorder="0" applyAlignment="0" applyProtection="0">
      <alignment vertical="center"/>
    </xf>
    <xf numFmtId="0" fontId="0" fillId="0" borderId="0">
      <alignment vertical="center"/>
    </xf>
    <xf numFmtId="0" fontId="13" fillId="0" borderId="0" applyAlignment="0"/>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alignment vertical="center"/>
    </xf>
    <xf numFmtId="0" fontId="0" fillId="18" borderId="34" applyNumberFormat="0" applyFont="0" applyAlignment="0" applyProtection="0">
      <alignment vertical="center"/>
    </xf>
    <xf numFmtId="0" fontId="118" fillId="0" borderId="1">
      <alignment horizontal="left" vertical="center"/>
    </xf>
    <xf numFmtId="0" fontId="118" fillId="0" borderId="1">
      <alignment horizontal="left" vertical="center"/>
    </xf>
    <xf numFmtId="0" fontId="0" fillId="18" borderId="34" applyNumberFormat="0" applyFont="0" applyAlignment="0" applyProtection="0">
      <alignment vertical="center"/>
    </xf>
    <xf numFmtId="0" fontId="118" fillId="0" borderId="1">
      <alignment horizontal="left" vertical="center"/>
    </xf>
    <xf numFmtId="0" fontId="118" fillId="0" borderId="1">
      <alignment horizontal="left" vertical="center"/>
    </xf>
    <xf numFmtId="0" fontId="118" fillId="0" borderId="1">
      <alignment horizontal="left" vertical="center"/>
    </xf>
    <xf numFmtId="0" fontId="0" fillId="0" borderId="0">
      <alignment vertical="center"/>
    </xf>
    <xf numFmtId="0" fontId="0" fillId="0" borderId="0">
      <alignment vertical="center"/>
    </xf>
    <xf numFmtId="0" fontId="12" fillId="0" borderId="0">
      <alignment vertical="center"/>
    </xf>
    <xf numFmtId="0" fontId="114"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90" fillId="24" borderId="0" applyNumberFormat="0" applyBorder="0" applyAlignment="0" applyProtection="0">
      <alignment vertical="center"/>
    </xf>
    <xf numFmtId="0" fontId="90" fillId="24" borderId="0" applyNumberFormat="0" applyBorder="0" applyAlignment="0" applyProtection="0">
      <alignment vertical="center"/>
    </xf>
    <xf numFmtId="0" fontId="82" fillId="24" borderId="0" applyNumberFormat="0" applyBorder="0" applyAlignment="0" applyProtection="0">
      <alignment vertical="center"/>
    </xf>
    <xf numFmtId="0" fontId="82" fillId="24" borderId="0" applyNumberFormat="0" applyBorder="0" applyAlignment="0" applyProtection="0">
      <alignment vertical="center"/>
    </xf>
    <xf numFmtId="0" fontId="82" fillId="24" borderId="0" applyNumberFormat="0" applyBorder="0" applyAlignment="0" applyProtection="0">
      <alignment vertical="center"/>
    </xf>
    <xf numFmtId="0" fontId="82" fillId="24" borderId="0" applyNumberFormat="0" applyBorder="0" applyAlignment="0" applyProtection="0">
      <alignment vertical="center"/>
    </xf>
    <xf numFmtId="0" fontId="82" fillId="24" borderId="0" applyNumberFormat="0" applyBorder="0" applyAlignment="0" applyProtection="0">
      <alignment vertical="center"/>
    </xf>
    <xf numFmtId="0" fontId="92" fillId="0" borderId="0" applyNumberFormat="0" applyFill="0" applyBorder="0" applyAlignment="0" applyProtection="0">
      <alignment vertical="center"/>
    </xf>
    <xf numFmtId="0" fontId="82" fillId="24" borderId="0" applyNumberFormat="0" applyBorder="0" applyAlignment="0" applyProtection="0">
      <alignment vertical="center"/>
    </xf>
    <xf numFmtId="0" fontId="92" fillId="0" borderId="0" applyNumberFormat="0" applyFill="0" applyBorder="0" applyAlignment="0" applyProtection="0">
      <alignment vertical="center"/>
    </xf>
    <xf numFmtId="0" fontId="82" fillId="24" borderId="0" applyNumberFormat="0" applyBorder="0" applyAlignment="0" applyProtection="0">
      <alignment vertical="center"/>
    </xf>
    <xf numFmtId="0" fontId="82" fillId="24" borderId="0" applyNumberFormat="0" applyBorder="0" applyAlignment="0" applyProtection="0">
      <alignment vertical="center"/>
    </xf>
    <xf numFmtId="0" fontId="82" fillId="24" borderId="0" applyNumberFormat="0" applyBorder="0" applyAlignment="0" applyProtection="0">
      <alignment vertical="center"/>
    </xf>
    <xf numFmtId="0" fontId="90" fillId="17" borderId="0" applyNumberFormat="0" applyBorder="0" applyAlignment="0" applyProtection="0">
      <alignment vertical="center"/>
    </xf>
    <xf numFmtId="0" fontId="90" fillId="17" borderId="0" applyNumberFormat="0" applyBorder="0" applyAlignment="0" applyProtection="0">
      <alignment vertical="center"/>
    </xf>
    <xf numFmtId="0" fontId="90" fillId="17" borderId="0" applyNumberFormat="0" applyBorder="0" applyAlignment="0" applyProtection="0">
      <alignment vertical="center"/>
    </xf>
    <xf numFmtId="0" fontId="90" fillId="17" borderId="0" applyNumberFormat="0" applyBorder="0" applyAlignment="0" applyProtection="0">
      <alignment vertical="center"/>
    </xf>
    <xf numFmtId="0" fontId="90" fillId="17" borderId="0" applyNumberFormat="0" applyBorder="0" applyAlignment="0" applyProtection="0">
      <alignment vertical="center"/>
    </xf>
    <xf numFmtId="0" fontId="82" fillId="24" borderId="0" applyNumberFormat="0" applyBorder="0" applyAlignment="0" applyProtection="0">
      <alignment vertical="center"/>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117" fillId="0" borderId="0" applyNumberFormat="0" applyFill="0" applyBorder="0" applyAlignment="0" applyProtection="0">
      <alignment vertical="center"/>
    </xf>
    <xf numFmtId="0" fontId="77" fillId="0" borderId="38" applyNumberFormat="0" applyFill="0" applyAlignment="0" applyProtection="0">
      <alignment vertical="center"/>
    </xf>
    <xf numFmtId="0" fontId="111" fillId="25" borderId="30" applyNumberFormat="0" applyAlignment="0" applyProtection="0">
      <alignment vertical="center"/>
    </xf>
    <xf numFmtId="0" fontId="77" fillId="0" borderId="18" applyNumberFormat="0" applyFill="0" applyAlignment="0" applyProtection="0">
      <alignment vertical="center"/>
    </xf>
    <xf numFmtId="0" fontId="111" fillId="25" borderId="30" applyNumberFormat="0" applyAlignment="0" applyProtection="0">
      <alignment vertical="center"/>
    </xf>
    <xf numFmtId="0" fontId="77" fillId="0" borderId="18" applyNumberFormat="0" applyFill="0" applyAlignment="0" applyProtection="0">
      <alignment vertical="center"/>
    </xf>
    <xf numFmtId="0" fontId="111" fillId="25" borderId="30" applyNumberFormat="0" applyAlignment="0" applyProtection="0">
      <alignment vertical="center"/>
    </xf>
    <xf numFmtId="0" fontId="77" fillId="0" borderId="18" applyNumberFormat="0" applyFill="0" applyAlignment="0" applyProtection="0">
      <alignment vertical="center"/>
    </xf>
    <xf numFmtId="0" fontId="111" fillId="25" borderId="30" applyNumberFormat="0" applyAlignment="0" applyProtection="0">
      <alignment vertical="center"/>
    </xf>
    <xf numFmtId="0" fontId="77" fillId="0" borderId="18" applyNumberFormat="0" applyFill="0" applyAlignment="0" applyProtection="0">
      <alignment vertical="center"/>
    </xf>
    <xf numFmtId="0" fontId="111" fillId="25" borderId="30" applyNumberFormat="0" applyAlignment="0" applyProtection="0">
      <alignment vertical="center"/>
    </xf>
    <xf numFmtId="0" fontId="77" fillId="0" borderId="38" applyNumberFormat="0" applyFill="0" applyAlignment="0" applyProtection="0">
      <alignment vertical="center"/>
    </xf>
    <xf numFmtId="0" fontId="77" fillId="0" borderId="18" applyNumberFormat="0" applyFill="0" applyAlignment="0" applyProtection="0">
      <alignment vertical="center"/>
    </xf>
    <xf numFmtId="0" fontId="117" fillId="0" borderId="0" applyNumberFormat="0" applyFill="0" applyBorder="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117" fillId="0" borderId="0" applyNumberFormat="0" applyFill="0" applyBorder="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4" fontId="0" fillId="0" borderId="0" applyFont="0" applyFill="0" applyBorder="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77" fillId="0" borderId="18" applyNumberFormat="0" applyFill="0" applyAlignment="0" applyProtection="0">
      <alignment vertical="center"/>
    </xf>
    <xf numFmtId="0" fontId="112" fillId="11" borderId="31" applyNumberFormat="0" applyAlignment="0" applyProtection="0">
      <alignment vertical="center"/>
    </xf>
    <xf numFmtId="0" fontId="112" fillId="11" borderId="31" applyNumberFormat="0" applyAlignment="0" applyProtection="0">
      <alignment vertical="center"/>
    </xf>
    <xf numFmtId="0" fontId="112" fillId="11" borderId="31" applyNumberFormat="0" applyAlignment="0" applyProtection="0">
      <alignment vertical="center"/>
    </xf>
    <xf numFmtId="0" fontId="112" fillId="11" borderId="31" applyNumberFormat="0" applyAlignment="0" applyProtection="0">
      <alignment vertical="center"/>
    </xf>
    <xf numFmtId="0" fontId="112" fillId="11" borderId="31" applyNumberFormat="0" applyAlignment="0" applyProtection="0">
      <alignment vertical="center"/>
    </xf>
    <xf numFmtId="0" fontId="112" fillId="11" borderId="31" applyNumberFormat="0" applyAlignment="0" applyProtection="0">
      <alignment vertical="center"/>
    </xf>
    <xf numFmtId="0" fontId="112" fillId="11" borderId="31" applyNumberFormat="0" applyAlignment="0" applyProtection="0">
      <alignment vertical="center"/>
    </xf>
    <xf numFmtId="0" fontId="112" fillId="11" borderId="31" applyNumberFormat="0" applyAlignment="0" applyProtection="0">
      <alignment vertical="center"/>
    </xf>
    <xf numFmtId="0" fontId="112" fillId="11" borderId="31" applyNumberFormat="0" applyAlignment="0" applyProtection="0">
      <alignment vertical="center"/>
    </xf>
    <xf numFmtId="0" fontId="112" fillId="11" borderId="31" applyNumberFormat="0" applyAlignment="0" applyProtection="0">
      <alignment vertical="center"/>
    </xf>
    <xf numFmtId="0" fontId="112" fillId="11" borderId="31" applyNumberFormat="0" applyAlignment="0" applyProtection="0">
      <alignment vertical="center"/>
    </xf>
    <xf numFmtId="0" fontId="112" fillId="11" borderId="31" applyNumberFormat="0" applyAlignment="0" applyProtection="0">
      <alignment vertical="center"/>
    </xf>
    <xf numFmtId="0" fontId="112" fillId="11" borderId="31" applyNumberFormat="0" applyAlignment="0" applyProtection="0">
      <alignment vertical="center"/>
    </xf>
    <xf numFmtId="0" fontId="112" fillId="11" borderId="31" applyNumberFormat="0" applyAlignment="0" applyProtection="0">
      <alignment vertical="center"/>
    </xf>
    <xf numFmtId="0" fontId="112" fillId="11" borderId="31" applyNumberFormat="0" applyAlignment="0" applyProtection="0">
      <alignment vertical="center"/>
    </xf>
    <xf numFmtId="0" fontId="112" fillId="11" borderId="31" applyNumberFormat="0" applyAlignment="0" applyProtection="0">
      <alignment vertical="center"/>
    </xf>
    <xf numFmtId="0" fontId="112" fillId="11" borderId="31" applyNumberFormat="0" applyAlignment="0" applyProtection="0">
      <alignment vertical="center"/>
    </xf>
    <xf numFmtId="0" fontId="112" fillId="11" borderId="31" applyNumberFormat="0" applyAlignment="0" applyProtection="0">
      <alignment vertical="center"/>
    </xf>
    <xf numFmtId="0" fontId="112" fillId="11" borderId="31" applyNumberFormat="0" applyAlignment="0" applyProtection="0">
      <alignment vertical="center"/>
    </xf>
    <xf numFmtId="0" fontId="111" fillId="25" borderId="30" applyNumberFormat="0" applyAlignment="0" applyProtection="0">
      <alignment vertical="center"/>
    </xf>
    <xf numFmtId="0" fontId="111" fillId="25" borderId="30" applyNumberFormat="0" applyAlignment="0" applyProtection="0">
      <alignment vertical="center"/>
    </xf>
    <xf numFmtId="0" fontId="111" fillId="25" borderId="30" applyNumberFormat="0" applyAlignment="0" applyProtection="0">
      <alignment vertical="center"/>
    </xf>
    <xf numFmtId="0" fontId="111" fillId="25" borderId="30" applyNumberFormat="0" applyAlignment="0" applyProtection="0">
      <alignment vertical="center"/>
    </xf>
    <xf numFmtId="0" fontId="111" fillId="25" borderId="30" applyNumberFormat="0" applyAlignment="0" applyProtection="0">
      <alignment vertical="center"/>
    </xf>
    <xf numFmtId="0" fontId="111" fillId="25" borderId="30" applyNumberFormat="0" applyAlignment="0" applyProtection="0">
      <alignment vertical="center"/>
    </xf>
    <xf numFmtId="0" fontId="111" fillId="25" borderId="30" applyNumberFormat="0" applyAlignment="0" applyProtection="0">
      <alignment vertical="center"/>
    </xf>
    <xf numFmtId="0" fontId="111" fillId="25" borderId="30" applyNumberFormat="0" applyAlignment="0" applyProtection="0">
      <alignment vertical="center"/>
    </xf>
    <xf numFmtId="0" fontId="111" fillId="25" borderId="30" applyNumberFormat="0" applyAlignment="0" applyProtection="0">
      <alignment vertical="center"/>
    </xf>
    <xf numFmtId="0" fontId="111" fillId="25" borderId="30" applyNumberFormat="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0" fillId="0" borderId="19" applyNumberFormat="0" applyFill="0" applyProtection="0">
      <alignment horizontal="left" vertical="center"/>
    </xf>
    <xf numFmtId="0" fontId="80" fillId="0" borderId="19" applyNumberFormat="0" applyFill="0" applyProtection="0">
      <alignment horizontal="left" vertical="center"/>
    </xf>
    <xf numFmtId="0" fontId="80" fillId="0" borderId="19" applyNumberFormat="0" applyFill="0" applyProtection="0">
      <alignment horizontal="left" vertical="center"/>
    </xf>
    <xf numFmtId="0" fontId="80" fillId="0" borderId="19" applyNumberFormat="0" applyFill="0" applyProtection="0">
      <alignment horizontal="left" vertical="center"/>
    </xf>
    <xf numFmtId="0" fontId="80" fillId="0" borderId="19" applyNumberFormat="0" applyFill="0" applyProtection="0">
      <alignment horizontal="left" vertical="center"/>
    </xf>
    <xf numFmtId="0" fontId="80" fillId="0" borderId="19" applyNumberFormat="0" applyFill="0" applyProtection="0">
      <alignment horizontal="left" vertical="center"/>
    </xf>
    <xf numFmtId="0" fontId="80" fillId="0" borderId="19" applyNumberFormat="0" applyFill="0" applyProtection="0">
      <alignment horizontal="lef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121" fillId="0" borderId="0">
      <alignment vertical="center"/>
    </xf>
    <xf numFmtId="0" fontId="124" fillId="58" borderId="31" applyNumberFormat="0" applyAlignment="0" applyProtection="0">
      <alignment vertical="center"/>
    </xf>
    <xf numFmtId="195" fontId="0" fillId="0" borderId="0" applyFont="0" applyFill="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4" fillId="58" borderId="31" applyNumberFormat="0" applyAlignment="0" applyProtection="0">
      <alignment vertical="center"/>
    </xf>
    <xf numFmtId="43" fontId="3"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76" fillId="70" borderId="0" applyNumberFormat="0" applyBorder="0" applyAlignment="0" applyProtection="0">
      <alignment vertical="center"/>
    </xf>
    <xf numFmtId="43" fontId="0" fillId="0" borderId="0" applyFont="0" applyFill="0" applyBorder="0" applyAlignment="0" applyProtection="0">
      <alignment vertical="center"/>
    </xf>
    <xf numFmtId="0" fontId="125" fillId="72" borderId="0" applyNumberFormat="0" applyBorder="0" applyAlignment="0" applyProtection="0">
      <alignment vertical="center"/>
    </xf>
    <xf numFmtId="0" fontId="125" fillId="72" borderId="0" applyNumberFormat="0" applyBorder="0" applyAlignment="0" applyProtection="0">
      <alignment vertical="center"/>
    </xf>
    <xf numFmtId="0" fontId="125" fillId="65" borderId="0" applyNumberFormat="0" applyBorder="0" applyAlignment="0" applyProtection="0">
      <alignment vertical="center"/>
    </xf>
    <xf numFmtId="0" fontId="125" fillId="71" borderId="0" applyNumberFormat="0" applyBorder="0" applyAlignment="0" applyProtection="0">
      <alignment vertical="center"/>
    </xf>
    <xf numFmtId="0" fontId="76" fillId="59" borderId="0" applyNumberFormat="0" applyBorder="0" applyAlignment="0" applyProtection="0">
      <alignment vertical="center"/>
    </xf>
    <xf numFmtId="0" fontId="76" fillId="59" borderId="0" applyNumberFormat="0" applyBorder="0" applyAlignment="0" applyProtection="0">
      <alignment vertical="center"/>
    </xf>
    <xf numFmtId="0" fontId="76" fillId="59" borderId="0" applyNumberFormat="0" applyBorder="0" applyAlignment="0" applyProtection="0">
      <alignment vertical="center"/>
    </xf>
    <xf numFmtId="0" fontId="76" fillId="15" borderId="0" applyNumberFormat="0" applyBorder="0" applyAlignment="0" applyProtection="0">
      <alignment vertical="center"/>
    </xf>
    <xf numFmtId="0" fontId="76" fillId="73" borderId="0" applyNumberFormat="0" applyBorder="0" applyAlignment="0" applyProtection="0">
      <alignment vertical="center"/>
    </xf>
    <xf numFmtId="0" fontId="76" fillId="73" borderId="0" applyNumberFormat="0" applyBorder="0" applyAlignment="0" applyProtection="0">
      <alignment vertical="center"/>
    </xf>
    <xf numFmtId="0" fontId="76" fillId="56" borderId="0" applyNumberFormat="0" applyBorder="0" applyAlignment="0" applyProtection="0">
      <alignment vertical="center"/>
    </xf>
    <xf numFmtId="0" fontId="76" fillId="56" borderId="0" applyNumberFormat="0" applyBorder="0" applyAlignment="0" applyProtection="0">
      <alignment vertical="center"/>
    </xf>
    <xf numFmtId="0" fontId="76" fillId="14" borderId="0" applyNumberFormat="0" applyBorder="0" applyAlignment="0" applyProtection="0">
      <alignment vertical="center"/>
    </xf>
    <xf numFmtId="0" fontId="76" fillId="62" borderId="0" applyNumberFormat="0" applyBorder="0" applyAlignment="0" applyProtection="0">
      <alignment vertical="center"/>
    </xf>
    <xf numFmtId="0" fontId="83" fillId="19" borderId="0" applyNumberFormat="0" applyBorder="0" applyAlignment="0" applyProtection="0">
      <alignment vertical="center"/>
    </xf>
    <xf numFmtId="0" fontId="76" fillId="62" borderId="0" applyNumberFormat="0" applyBorder="0" applyAlignment="0" applyProtection="0">
      <alignment vertical="center"/>
    </xf>
    <xf numFmtId="0" fontId="76" fillId="62" borderId="0" applyNumberFormat="0" applyBorder="0" applyAlignment="0" applyProtection="0">
      <alignment vertical="center"/>
    </xf>
    <xf numFmtId="0" fontId="83" fillId="19" borderId="0" applyNumberFormat="0" applyBorder="0" applyAlignment="0" applyProtection="0">
      <alignment vertical="center"/>
    </xf>
    <xf numFmtId="0" fontId="76" fillId="62" borderId="0" applyNumberFormat="0" applyBorder="0" applyAlignment="0" applyProtection="0">
      <alignment vertical="center"/>
    </xf>
    <xf numFmtId="0" fontId="76" fillId="70" borderId="0" applyNumberFormat="0" applyBorder="0" applyAlignment="0" applyProtection="0">
      <alignment vertical="center"/>
    </xf>
    <xf numFmtId="0" fontId="76" fillId="70" borderId="0" applyNumberFormat="0" applyBorder="0" applyAlignment="0" applyProtection="0">
      <alignment vertical="center"/>
    </xf>
    <xf numFmtId="0" fontId="76" fillId="16" borderId="0" applyNumberFormat="0" applyBorder="0" applyAlignment="0" applyProtection="0">
      <alignment vertical="center"/>
    </xf>
    <xf numFmtId="0" fontId="76" fillId="15" borderId="0" applyNumberFormat="0" applyBorder="0" applyAlignment="0" applyProtection="0">
      <alignment vertical="center"/>
    </xf>
    <xf numFmtId="0" fontId="76" fillId="15" borderId="0" applyNumberFormat="0" applyBorder="0" applyAlignment="0" applyProtection="0">
      <alignment vertical="center"/>
    </xf>
    <xf numFmtId="0" fontId="76" fillId="15" borderId="0" applyNumberFormat="0" applyBorder="0" applyAlignment="0" applyProtection="0">
      <alignment vertical="center"/>
    </xf>
    <xf numFmtId="0" fontId="76" fillId="15" borderId="0" applyNumberFormat="0" applyBorder="0" applyAlignment="0" applyProtection="0">
      <alignment vertical="center"/>
    </xf>
    <xf numFmtId="0" fontId="76" fillId="15" borderId="0" applyNumberFormat="0" applyBorder="0" applyAlignment="0" applyProtection="0">
      <alignment vertical="center"/>
    </xf>
    <xf numFmtId="0" fontId="76" fillId="74" borderId="0" applyNumberFormat="0" applyBorder="0" applyAlignment="0" applyProtection="0">
      <alignment vertical="center"/>
    </xf>
    <xf numFmtId="0" fontId="76" fillId="74" borderId="0" applyNumberFormat="0" applyBorder="0" applyAlignment="0" applyProtection="0">
      <alignment vertical="center"/>
    </xf>
    <xf numFmtId="180" fontId="87" fillId="0" borderId="19" applyFill="0" applyProtection="0">
      <alignment horizontal="right" vertical="center"/>
    </xf>
    <xf numFmtId="180" fontId="87" fillId="0" borderId="19" applyFill="0" applyProtection="0">
      <alignment horizontal="right" vertical="center"/>
    </xf>
    <xf numFmtId="180" fontId="87" fillId="0" borderId="19" applyFill="0" applyProtection="0">
      <alignment horizontal="right" vertical="center"/>
    </xf>
    <xf numFmtId="180" fontId="87" fillId="0" borderId="19" applyFill="0" applyProtection="0">
      <alignment horizontal="right" vertical="center"/>
    </xf>
    <xf numFmtId="0" fontId="87" fillId="0" borderId="12" applyNumberFormat="0" applyFill="0" applyProtection="0">
      <alignment horizontal="left" vertical="center"/>
    </xf>
    <xf numFmtId="0" fontId="87" fillId="0" borderId="12" applyNumberFormat="0" applyFill="0" applyProtection="0">
      <alignment horizontal="left" vertical="center"/>
    </xf>
    <xf numFmtId="0" fontId="87" fillId="0" borderId="12" applyNumberFormat="0" applyFill="0" applyProtection="0">
      <alignment horizontal="left" vertical="center"/>
    </xf>
    <xf numFmtId="0" fontId="87" fillId="0" borderId="12" applyNumberFormat="0" applyFill="0" applyProtection="0">
      <alignment horizontal="left" vertical="center"/>
    </xf>
    <xf numFmtId="0" fontId="83" fillId="19" borderId="0" applyNumberFormat="0" applyBorder="0" applyAlignment="0" applyProtection="0">
      <alignment vertical="center"/>
    </xf>
    <xf numFmtId="0" fontId="83" fillId="19" borderId="0" applyNumberFormat="0" applyBorder="0" applyAlignment="0" applyProtection="0">
      <alignment vertical="center"/>
    </xf>
    <xf numFmtId="0" fontId="83" fillId="19" borderId="0" applyNumberFormat="0" applyBorder="0" applyAlignment="0" applyProtection="0">
      <alignment vertical="center"/>
    </xf>
    <xf numFmtId="0" fontId="83" fillId="19" borderId="0" applyNumberFormat="0" applyBorder="0" applyAlignment="0" applyProtection="0">
      <alignment vertical="center"/>
    </xf>
    <xf numFmtId="0" fontId="83" fillId="19" borderId="0" applyNumberFormat="0" applyBorder="0" applyAlignment="0" applyProtection="0">
      <alignment vertical="center"/>
    </xf>
    <xf numFmtId="0" fontId="83" fillId="19" borderId="0" applyNumberFormat="0" applyBorder="0" applyAlignment="0" applyProtection="0">
      <alignment vertical="center"/>
    </xf>
    <xf numFmtId="0" fontId="108" fillId="11" borderId="29" applyNumberFormat="0" applyAlignment="0" applyProtection="0">
      <alignment vertical="center"/>
    </xf>
    <xf numFmtId="0" fontId="108" fillId="11" borderId="29" applyNumberFormat="0" applyAlignment="0" applyProtection="0">
      <alignment vertical="center"/>
    </xf>
    <xf numFmtId="0" fontId="108" fillId="11" borderId="29" applyNumberFormat="0" applyAlignment="0" applyProtection="0">
      <alignment vertical="center"/>
    </xf>
    <xf numFmtId="0" fontId="108" fillId="11" borderId="29" applyNumberFormat="0" applyAlignment="0" applyProtection="0">
      <alignment vertical="center"/>
    </xf>
    <xf numFmtId="0" fontId="108" fillId="11" borderId="29" applyNumberFormat="0" applyAlignment="0" applyProtection="0">
      <alignment vertical="center"/>
    </xf>
    <xf numFmtId="0" fontId="108" fillId="11" borderId="29" applyNumberFormat="0" applyAlignment="0" applyProtection="0">
      <alignment vertical="center"/>
    </xf>
    <xf numFmtId="0" fontId="108" fillId="11" borderId="29" applyNumberFormat="0" applyAlignment="0" applyProtection="0">
      <alignment vertical="center"/>
    </xf>
    <xf numFmtId="0" fontId="108" fillId="11" borderId="29" applyNumberFormat="0" applyAlignment="0" applyProtection="0">
      <alignment vertical="center"/>
    </xf>
    <xf numFmtId="41" fontId="0" fillId="0" borderId="0" applyFont="0" applyFill="0" applyBorder="0" applyAlignment="0" applyProtection="0">
      <alignment vertical="center"/>
    </xf>
    <xf numFmtId="0" fontId="108" fillId="11" borderId="29" applyNumberFormat="0" applyAlignment="0" applyProtection="0">
      <alignment vertical="center"/>
    </xf>
    <xf numFmtId="0" fontId="108" fillId="11" borderId="29" applyNumberFormat="0" applyAlignment="0" applyProtection="0">
      <alignment vertical="center"/>
    </xf>
    <xf numFmtId="0" fontId="108" fillId="11" borderId="29" applyNumberFormat="0" applyAlignment="0" applyProtection="0">
      <alignment vertical="center"/>
    </xf>
    <xf numFmtId="0" fontId="108" fillId="11" borderId="29" applyNumberFormat="0" applyAlignment="0" applyProtection="0">
      <alignment vertical="center"/>
    </xf>
    <xf numFmtId="0" fontId="108" fillId="11" borderId="29" applyNumberFormat="0" applyAlignment="0" applyProtection="0">
      <alignment vertical="center"/>
    </xf>
    <xf numFmtId="0" fontId="124" fillId="58" borderId="31" applyNumberFormat="0" applyAlignment="0" applyProtection="0">
      <alignment vertical="center"/>
    </xf>
    <xf numFmtId="0" fontId="124" fillId="58" borderId="31" applyNumberFormat="0" applyAlignment="0" applyProtection="0">
      <alignment vertical="center"/>
    </xf>
    <xf numFmtId="0" fontId="124" fillId="58" borderId="31" applyNumberFormat="0" applyAlignment="0" applyProtection="0">
      <alignment vertical="center"/>
    </xf>
    <xf numFmtId="0" fontId="124" fillId="58" borderId="31" applyNumberFormat="0" applyAlignment="0" applyProtection="0">
      <alignment vertical="center"/>
    </xf>
    <xf numFmtId="0" fontId="124" fillId="58" borderId="31" applyNumberFormat="0" applyAlignment="0" applyProtection="0">
      <alignment vertical="center"/>
    </xf>
    <xf numFmtId="0" fontId="124" fillId="58" borderId="31" applyNumberFormat="0" applyAlignment="0" applyProtection="0">
      <alignment vertical="center"/>
    </xf>
    <xf numFmtId="0" fontId="124" fillId="58" borderId="31" applyNumberFormat="0" applyAlignment="0" applyProtection="0">
      <alignment vertical="center"/>
    </xf>
    <xf numFmtId="1" fontId="87" fillId="0" borderId="19" applyFill="0" applyProtection="0">
      <alignment horizontal="center" vertical="center"/>
    </xf>
    <xf numFmtId="1" fontId="87" fillId="0" borderId="19" applyFill="0" applyProtection="0">
      <alignment horizontal="center" vertical="center"/>
    </xf>
    <xf numFmtId="1" fontId="87" fillId="0" borderId="19" applyFill="0" applyProtection="0">
      <alignment horizontal="center" vertical="center"/>
    </xf>
    <xf numFmtId="0" fontId="143" fillId="0" borderId="0">
      <alignment vertical="center"/>
    </xf>
    <xf numFmtId="0" fontId="113" fillId="0" borderId="0">
      <alignment vertical="center"/>
    </xf>
    <xf numFmtId="43" fontId="0" fillId="0" borderId="0" applyFont="0" applyFill="0" applyBorder="0" applyAlignment="0" applyProtection="0">
      <alignment vertical="center"/>
    </xf>
    <xf numFmtId="0" fontId="0" fillId="18" borderId="34" applyNumberFormat="0" applyFont="0" applyAlignment="0" applyProtection="0">
      <alignment vertical="center"/>
    </xf>
    <xf numFmtId="0" fontId="0" fillId="18" borderId="34" applyNumberFormat="0" applyFont="0" applyAlignment="0" applyProtection="0">
      <alignment vertical="center"/>
    </xf>
    <xf numFmtId="0" fontId="0" fillId="18" borderId="34" applyNumberFormat="0" applyFont="0" applyAlignment="0" applyProtection="0">
      <alignment vertical="center"/>
    </xf>
    <xf numFmtId="0" fontId="0" fillId="18" borderId="34" applyNumberFormat="0" applyFont="0" applyAlignment="0" applyProtection="0">
      <alignment vertical="center"/>
    </xf>
    <xf numFmtId="0" fontId="0" fillId="18" borderId="34" applyNumberFormat="0" applyFont="0" applyAlignment="0" applyProtection="0">
      <alignment vertical="center"/>
    </xf>
    <xf numFmtId="0" fontId="0" fillId="18" borderId="34" applyNumberFormat="0" applyFont="0" applyAlignment="0" applyProtection="0">
      <alignment vertical="center"/>
    </xf>
    <xf numFmtId="0" fontId="0" fillId="18" borderId="34" applyNumberFormat="0" applyFont="0" applyAlignment="0" applyProtection="0">
      <alignment vertical="center"/>
    </xf>
    <xf numFmtId="0" fontId="0" fillId="18" borderId="34" applyNumberFormat="0" applyFont="0" applyAlignment="0" applyProtection="0">
      <alignment vertical="center"/>
    </xf>
    <xf numFmtId="0" fontId="0" fillId="18" borderId="34" applyNumberFormat="0" applyFont="0" applyAlignment="0" applyProtection="0">
      <alignment vertical="center"/>
    </xf>
    <xf numFmtId="0" fontId="0" fillId="18" borderId="34" applyNumberFormat="0" applyFont="0" applyAlignment="0" applyProtection="0">
      <alignment vertical="center"/>
    </xf>
    <xf numFmtId="0" fontId="0" fillId="18" borderId="34" applyNumberFormat="0" applyFont="0" applyAlignment="0" applyProtection="0">
      <alignment vertical="center"/>
    </xf>
    <xf numFmtId="0" fontId="0" fillId="18" borderId="34" applyNumberFormat="0" applyFont="0" applyAlignment="0" applyProtection="0">
      <alignment vertical="center"/>
    </xf>
    <xf numFmtId="0" fontId="0" fillId="18" borderId="34" applyNumberFormat="0" applyFont="0" applyAlignment="0" applyProtection="0">
      <alignment vertical="center"/>
    </xf>
    <xf numFmtId="0" fontId="0" fillId="18" borderId="34" applyNumberFormat="0" applyFont="0" applyAlignment="0" applyProtection="0">
      <alignment vertical="center"/>
    </xf>
  </cellStyleXfs>
  <cellXfs count="390">
    <xf numFmtId="0" fontId="0" fillId="0" borderId="0" xfId="0" applyAlignment="1"/>
    <xf numFmtId="0" fontId="1" fillId="0" borderId="0" xfId="0" applyFont="1">
      <alignment vertical="center"/>
    </xf>
    <xf numFmtId="0" fontId="2" fillId="0" borderId="0" xfId="0" applyFont="1">
      <alignment vertical="center"/>
    </xf>
    <xf numFmtId="0" fontId="1" fillId="0" borderId="0" xfId="0" applyFont="1" applyFill="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196" fontId="7" fillId="0" borderId="1" xfId="629" applyNumberFormat="1" applyFont="1" applyBorder="1" applyAlignment="1">
      <alignment horizontal="center" vertical="center" wrapText="1"/>
    </xf>
    <xf numFmtId="196" fontId="8" fillId="0" borderId="2" xfId="629" applyNumberFormat="1" applyFont="1" applyBorder="1" applyAlignment="1">
      <alignment horizontal="center" vertical="center"/>
    </xf>
    <xf numFmtId="196" fontId="8" fillId="0" borderId="3" xfId="629" applyNumberFormat="1" applyFont="1" applyBorder="1" applyAlignment="1">
      <alignment horizontal="center" vertical="center"/>
    </xf>
    <xf numFmtId="196" fontId="8" fillId="0" borderId="4" xfId="629" applyNumberFormat="1" applyFont="1" applyBorder="1" applyAlignment="1">
      <alignment horizontal="center" vertical="center"/>
    </xf>
    <xf numFmtId="196" fontId="8" fillId="0" borderId="1" xfId="629" applyNumberFormat="1" applyFont="1" applyBorder="1" applyAlignment="1">
      <alignment horizontal="center" vertical="center"/>
    </xf>
    <xf numFmtId="196" fontId="9" fillId="0" borderId="1" xfId="629" applyNumberFormat="1" applyFont="1" applyFill="1" applyBorder="1" applyAlignment="1">
      <alignment horizontal="center" vertical="center"/>
    </xf>
    <xf numFmtId="197" fontId="10" fillId="0" borderId="1" xfId="1250" applyNumberFormat="1" applyFont="1" applyFill="1" applyBorder="1" applyAlignment="1">
      <alignment horizontal="right" vertical="center" shrinkToFit="1"/>
    </xf>
    <xf numFmtId="197" fontId="9" fillId="0" borderId="5" xfId="0" applyNumberFormat="1" applyFont="1" applyFill="1" applyBorder="1" applyAlignment="1">
      <alignment vertical="center" shrinkToFit="1"/>
    </xf>
    <xf numFmtId="197" fontId="9" fillId="0" borderId="1" xfId="1250" applyNumberFormat="1" applyFont="1" applyFill="1" applyBorder="1" applyAlignment="1">
      <alignment horizontal="right" vertical="center" shrinkToFit="1"/>
    </xf>
    <xf numFmtId="196" fontId="9" fillId="0" borderId="1" xfId="629" applyNumberFormat="1" applyFont="1" applyBorder="1" applyAlignment="1">
      <alignment horizontal="center" vertical="center"/>
    </xf>
    <xf numFmtId="197" fontId="10" fillId="2" borderId="1" xfId="1250" applyNumberFormat="1" applyFont="1" applyFill="1" applyBorder="1" applyAlignment="1">
      <alignment horizontal="right" vertical="center" shrinkToFit="1"/>
    </xf>
    <xf numFmtId="197" fontId="9" fillId="0" borderId="5" xfId="0" applyNumberFormat="1" applyFont="1" applyBorder="1" applyAlignment="1">
      <alignment vertical="center" shrinkToFit="1"/>
    </xf>
    <xf numFmtId="197" fontId="10" fillId="0" borderId="1" xfId="1250" applyNumberFormat="1" applyFont="1" applyBorder="1" applyAlignment="1">
      <alignment horizontal="right" vertical="center" shrinkToFit="1"/>
    </xf>
    <xf numFmtId="0" fontId="11" fillId="0" borderId="0" xfId="0" applyFont="1">
      <alignment vertical="center"/>
    </xf>
    <xf numFmtId="197" fontId="7" fillId="0" borderId="1" xfId="1250" applyNumberFormat="1" applyFont="1" applyFill="1" applyBorder="1" applyAlignment="1">
      <alignment horizontal="right" vertical="center" shrinkToFit="1"/>
    </xf>
    <xf numFmtId="0" fontId="12" fillId="0" borderId="0" xfId="849">
      <alignment vertical="center"/>
    </xf>
    <xf numFmtId="0" fontId="13" fillId="0" borderId="0" xfId="849" applyFont="1">
      <alignment vertical="center"/>
    </xf>
    <xf numFmtId="0" fontId="14" fillId="0" borderId="0" xfId="849" applyFont="1" applyAlignment="1">
      <alignment vertical="center" shrinkToFit="1"/>
    </xf>
    <xf numFmtId="0" fontId="13" fillId="3" borderId="0" xfId="849" applyFont="1" applyFill="1">
      <alignment vertical="center"/>
    </xf>
    <xf numFmtId="0" fontId="15" fillId="0" borderId="0" xfId="152" applyFont="1"/>
    <xf numFmtId="0" fontId="12" fillId="3" borderId="0" xfId="816" applyFont="1" applyFill="1">
      <alignment vertical="center"/>
    </xf>
    <xf numFmtId="0" fontId="16" fillId="0" borderId="0" xfId="152" applyFont="1"/>
    <xf numFmtId="0" fontId="17" fillId="0" borderId="0" xfId="152" applyFont="1"/>
    <xf numFmtId="0" fontId="15" fillId="0" borderId="0" xfId="816" applyFont="1">
      <alignment vertical="center"/>
    </xf>
    <xf numFmtId="0" fontId="18" fillId="3" borderId="0" xfId="816" applyFont="1" applyFill="1">
      <alignment vertical="center"/>
    </xf>
    <xf numFmtId="0" fontId="12" fillId="3" borderId="0" xfId="849" applyFill="1">
      <alignment vertical="center"/>
    </xf>
    <xf numFmtId="0" fontId="17" fillId="0" borderId="0" xfId="816" applyFont="1">
      <alignment vertical="center"/>
    </xf>
    <xf numFmtId="0" fontId="13" fillId="0" borderId="0" xfId="816" applyFont="1">
      <alignment vertical="center"/>
    </xf>
    <xf numFmtId="0" fontId="19" fillId="3" borderId="0" xfId="816" applyFont="1" applyFill="1">
      <alignment vertical="center"/>
    </xf>
    <xf numFmtId="0" fontId="20" fillId="0" borderId="0" xfId="349" applyFont="1" applyFill="1" applyAlignment="1">
      <alignment vertical="center"/>
    </xf>
    <xf numFmtId="0" fontId="21" fillId="0" borderId="0" xfId="708" applyFont="1">
      <alignment vertical="center"/>
    </xf>
    <xf numFmtId="198" fontId="20" fillId="0" borderId="0" xfId="349" applyNumberFormat="1" applyFont="1" applyFill="1" applyAlignment="1">
      <alignment vertical="center"/>
    </xf>
    <xf numFmtId="0" fontId="22" fillId="3" borderId="0" xfId="816" applyFont="1" applyFill="1">
      <alignment vertical="center"/>
    </xf>
    <xf numFmtId="0" fontId="22" fillId="0" borderId="0" xfId="349" applyFont="1" applyFill="1" applyAlignment="1">
      <alignment vertical="center"/>
    </xf>
    <xf numFmtId="0" fontId="23" fillId="0" borderId="0" xfId="152" applyFont="1"/>
    <xf numFmtId="0" fontId="23" fillId="0" borderId="0" xfId="816" applyFont="1">
      <alignment vertical="center"/>
    </xf>
    <xf numFmtId="0" fontId="24" fillId="0" borderId="0" xfId="32" applyNumberFormat="1" applyFill="1" applyBorder="1" applyAlignment="1" applyProtection="1">
      <alignment vertical="center"/>
    </xf>
    <xf numFmtId="0" fontId="25" fillId="0" borderId="0" xfId="349" applyFont="1" applyFill="1" applyAlignment="1" applyProtection="1">
      <alignment horizontal="center" vertical="center"/>
      <protection locked="0"/>
    </xf>
    <xf numFmtId="0" fontId="26" fillId="0" borderId="0" xfId="708" applyFont="1" applyAlignment="1" applyProtection="1">
      <alignment horizontal="center" vertical="center"/>
      <protection locked="0"/>
    </xf>
    <xf numFmtId="198" fontId="25" fillId="0" borderId="0" xfId="349" applyNumberFormat="1" applyFont="1" applyFill="1" applyAlignment="1" applyProtection="1">
      <alignment horizontal="center" vertical="center"/>
      <protection locked="0"/>
    </xf>
    <xf numFmtId="0" fontId="27" fillId="3" borderId="0" xfId="816" applyFont="1" applyFill="1" applyAlignment="1" applyProtection="1">
      <alignment vertical="center" wrapText="1"/>
      <protection locked="0"/>
    </xf>
    <xf numFmtId="0" fontId="28" fillId="0" borderId="0" xfId="1017" applyFont="1">
      <alignment vertical="center"/>
    </xf>
    <xf numFmtId="0" fontId="29" fillId="0" borderId="0" xfId="708" applyFont="1" applyProtection="1">
      <alignment vertical="center"/>
      <protection locked="0"/>
    </xf>
    <xf numFmtId="198" fontId="28" fillId="0" borderId="0" xfId="816" applyNumberFormat="1" applyFont="1">
      <alignment vertical="center"/>
    </xf>
    <xf numFmtId="198" fontId="28" fillId="0" borderId="6" xfId="380" applyNumberFormat="1" applyFont="1" applyBorder="1" applyAlignment="1" applyProtection="1">
      <alignment horizontal="center" vertical="center"/>
      <protection locked="0"/>
    </xf>
    <xf numFmtId="0" fontId="22" fillId="3" borderId="0" xfId="816" applyFont="1" applyFill="1" applyAlignment="1" applyProtection="1">
      <alignment vertical="center" wrapText="1"/>
      <protection locked="0"/>
    </xf>
    <xf numFmtId="0" fontId="16" fillId="0" borderId="0" xfId="816" applyFont="1">
      <alignment vertical="center"/>
    </xf>
    <xf numFmtId="0" fontId="30" fillId="0" borderId="1" xfId="816" applyFont="1" applyBorder="1" applyAlignment="1" applyProtection="1">
      <alignment horizontal="center" vertical="center" shrinkToFit="1"/>
      <protection locked="0"/>
    </xf>
    <xf numFmtId="0" fontId="31" fillId="0" borderId="1" xfId="708" applyFont="1" applyBorder="1" applyAlignment="1" applyProtection="1">
      <alignment horizontal="center" vertical="center" wrapText="1"/>
      <protection locked="0"/>
    </xf>
    <xf numFmtId="198" fontId="30" fillId="0" borderId="1" xfId="685" applyNumberFormat="1" applyFont="1" applyBorder="1" applyAlignment="1" applyProtection="1">
      <alignment horizontal="center" vertical="center" shrinkToFit="1"/>
      <protection locked="0"/>
    </xf>
    <xf numFmtId="198" fontId="30" fillId="0" borderId="1" xfId="685" applyNumberFormat="1" applyFont="1" applyBorder="1" applyAlignment="1" applyProtection="1">
      <alignment horizontal="center" vertical="center" wrapText="1" shrinkToFit="1"/>
      <protection locked="0"/>
    </xf>
    <xf numFmtId="0" fontId="14" fillId="3" borderId="0" xfId="816" applyFont="1" applyFill="1" applyAlignment="1" applyProtection="1">
      <alignment horizontal="center" vertical="center"/>
      <protection locked="0"/>
    </xf>
    <xf numFmtId="0" fontId="14" fillId="0" borderId="0" xfId="816" applyFont="1" applyAlignment="1">
      <alignment vertical="center" shrinkToFit="1"/>
    </xf>
    <xf numFmtId="0" fontId="28" fillId="0" borderId="1" xfId="816" applyFont="1" applyBorder="1" applyAlignment="1" applyProtection="1">
      <alignment horizontal="center" vertical="center" wrapText="1"/>
      <protection locked="0"/>
    </xf>
    <xf numFmtId="3" fontId="32" fillId="0" borderId="1" xfId="708" applyNumberFormat="1" applyFont="1" applyBorder="1" applyAlignment="1">
      <alignment horizontal="right" vertical="center"/>
    </xf>
    <xf numFmtId="198" fontId="28" fillId="0" borderId="1" xfId="816" applyNumberFormat="1" applyFont="1" applyBorder="1" applyAlignment="1">
      <alignment horizontal="center" vertical="center"/>
    </xf>
    <xf numFmtId="0" fontId="16" fillId="3" borderId="0" xfId="816" applyFont="1" applyFill="1">
      <alignment vertical="center"/>
    </xf>
    <xf numFmtId="0" fontId="30" fillId="0" borderId="1" xfId="816" applyFont="1" applyBorder="1">
      <alignment vertical="center"/>
    </xf>
    <xf numFmtId="41" fontId="31" fillId="0" borderId="1" xfId="708" applyNumberFormat="1" applyFont="1" applyBorder="1" applyAlignment="1">
      <alignment horizontal="center" vertical="center"/>
    </xf>
    <xf numFmtId="41" fontId="30" fillId="0" borderId="1" xfId="952" applyNumberFormat="1" applyFont="1" applyBorder="1" applyAlignment="1">
      <alignment horizontal="center" vertical="center"/>
    </xf>
    <xf numFmtId="0" fontId="33" fillId="3" borderId="0" xfId="816" applyFont="1" applyFill="1" applyAlignment="1" applyProtection="1">
      <alignment horizontal="center" vertical="center"/>
      <protection locked="0"/>
    </xf>
    <xf numFmtId="0" fontId="28" fillId="0" borderId="1" xfId="816" applyFont="1" applyBorder="1" applyAlignment="1">
      <alignment horizontal="left" vertical="center" indent="2"/>
    </xf>
    <xf numFmtId="41" fontId="32" fillId="0" borderId="1" xfId="708" applyNumberFormat="1" applyFont="1" applyBorder="1" applyAlignment="1">
      <alignment horizontal="center" vertical="center"/>
    </xf>
    <xf numFmtId="41" fontId="28" fillId="0" borderId="1" xfId="952" applyNumberFormat="1" applyFont="1" applyBorder="1" applyAlignment="1">
      <alignment horizontal="center" vertical="center"/>
    </xf>
    <xf numFmtId="41" fontId="28" fillId="0" borderId="1" xfId="816" applyNumberFormat="1" applyFont="1" applyBorder="1" applyAlignment="1">
      <alignment horizontal="center" vertical="center"/>
    </xf>
    <xf numFmtId="0" fontId="22" fillId="3" borderId="0" xfId="816" applyFont="1" applyFill="1" applyAlignment="1" applyProtection="1">
      <alignment horizontal="center" vertical="center"/>
      <protection locked="0"/>
    </xf>
    <xf numFmtId="41" fontId="32" fillId="0" borderId="1" xfId="952" applyNumberFormat="1" applyFont="1" applyBorder="1" applyAlignment="1">
      <alignment horizontal="center" vertical="center"/>
    </xf>
    <xf numFmtId="41" fontId="30" fillId="0" borderId="1" xfId="816" applyNumberFormat="1" applyFont="1" applyBorder="1" applyAlignment="1">
      <alignment horizontal="center" vertical="center"/>
    </xf>
    <xf numFmtId="0" fontId="27" fillId="3" borderId="0" xfId="816" applyFont="1" applyFill="1" applyAlignment="1" applyProtection="1">
      <alignment horizontal="center" vertical="center"/>
      <protection locked="0"/>
    </xf>
    <xf numFmtId="0" fontId="22" fillId="3" borderId="0" xfId="349" applyFont="1" applyFill="1" applyAlignment="1">
      <alignment vertical="center"/>
    </xf>
    <xf numFmtId="0" fontId="34" fillId="3" borderId="0" xfId="816" applyFont="1" applyFill="1" applyAlignment="1" applyProtection="1">
      <alignment horizontal="center" vertical="center"/>
      <protection locked="0"/>
    </xf>
    <xf numFmtId="0" fontId="30" fillId="0" borderId="1" xfId="816" applyFont="1" applyBorder="1" applyAlignment="1">
      <alignment horizontal="center" vertical="center"/>
    </xf>
    <xf numFmtId="0" fontId="31" fillId="0" borderId="1" xfId="816" applyFont="1" applyBorder="1" applyAlignment="1">
      <alignment horizontal="distributed" vertical="center" indent="4"/>
    </xf>
    <xf numFmtId="3" fontId="31" fillId="0" borderId="1" xfId="708" applyNumberFormat="1" applyFont="1" applyBorder="1" applyAlignment="1">
      <alignment horizontal="center" vertical="center"/>
    </xf>
    <xf numFmtId="3" fontId="31" fillId="0" borderId="1" xfId="816" applyNumberFormat="1" applyFont="1" applyBorder="1" applyAlignment="1">
      <alignment horizontal="center" vertical="center"/>
    </xf>
    <xf numFmtId="3" fontId="31" fillId="0" borderId="1" xfId="816" applyNumberFormat="1" applyFont="1" applyBorder="1" applyAlignment="1">
      <alignment horizontal="distributed" vertical="center" indent="4"/>
    </xf>
    <xf numFmtId="0" fontId="30" fillId="0" borderId="1" xfId="816" applyFont="1" applyBorder="1" applyAlignment="1" applyProtection="1">
      <alignment horizontal="left" vertical="center" wrapText="1"/>
      <protection locked="0"/>
    </xf>
    <xf numFmtId="3" fontId="35" fillId="0" borderId="1" xfId="708" applyNumberFormat="1" applyFont="1" applyBorder="1" applyAlignment="1">
      <alignment horizontal="center" vertical="center"/>
    </xf>
    <xf numFmtId="41" fontId="32" fillId="3" borderId="1" xfId="708" applyNumberFormat="1" applyFont="1" applyFill="1" applyBorder="1" applyAlignment="1">
      <alignment horizontal="center" vertical="center"/>
    </xf>
    <xf numFmtId="41" fontId="29" fillId="3" borderId="1" xfId="708" applyNumberFormat="1" applyFont="1" applyFill="1" applyBorder="1" applyAlignment="1">
      <alignment horizontal="center" vertical="center"/>
    </xf>
    <xf numFmtId="0" fontId="23" fillId="3" borderId="0" xfId="816" applyFont="1" applyFill="1">
      <alignment vertical="center"/>
    </xf>
    <xf numFmtId="41" fontId="35" fillId="3" borderId="1" xfId="708" applyNumberFormat="1" applyFont="1" applyFill="1" applyBorder="1" applyAlignment="1">
      <alignment horizontal="center" vertical="center"/>
    </xf>
    <xf numFmtId="41" fontId="35" fillId="0" borderId="1" xfId="708" applyNumberFormat="1" applyFont="1" applyBorder="1" applyAlignment="1">
      <alignment horizontal="center" vertical="center"/>
    </xf>
    <xf numFmtId="41" fontId="31" fillId="3" borderId="1" xfId="708" applyNumberFormat="1" applyFont="1" applyFill="1" applyBorder="1" applyAlignment="1">
      <alignment horizontal="center" vertical="center"/>
    </xf>
    <xf numFmtId="3" fontId="31" fillId="0" borderId="1" xfId="952" applyNumberFormat="1" applyFont="1" applyBorder="1" applyAlignment="1">
      <alignment horizontal="distributed" vertical="center" indent="4"/>
    </xf>
    <xf numFmtId="197" fontId="30" fillId="0" borderId="1" xfId="816" applyNumberFormat="1" applyFont="1" applyBorder="1" applyAlignment="1">
      <alignment horizontal="center" vertical="center"/>
    </xf>
    <xf numFmtId="197" fontId="30" fillId="0" borderId="1" xfId="952" applyNumberFormat="1" applyFont="1" applyBorder="1" applyAlignment="1">
      <alignment horizontal="distributed" vertical="center" indent="4"/>
    </xf>
    <xf numFmtId="41" fontId="28" fillId="3" borderId="1" xfId="816" applyNumberFormat="1" applyFont="1" applyFill="1" applyBorder="1" applyAlignment="1">
      <alignment horizontal="center" vertical="center"/>
    </xf>
    <xf numFmtId="41" fontId="32" fillId="3" borderId="1" xfId="816" applyNumberFormat="1" applyFont="1" applyFill="1" applyBorder="1" applyAlignment="1">
      <alignment horizontal="center" vertical="center"/>
    </xf>
    <xf numFmtId="0" fontId="31" fillId="0" borderId="1" xfId="816" applyFont="1" applyBorder="1">
      <alignment vertical="center"/>
    </xf>
    <xf numFmtId="41" fontId="31" fillId="3" borderId="1" xfId="816" applyNumberFormat="1" applyFont="1" applyFill="1" applyBorder="1" applyAlignment="1">
      <alignment horizontal="center" vertical="center"/>
    </xf>
    <xf numFmtId="41" fontId="30" fillId="3" borderId="1" xfId="816" applyNumberFormat="1" applyFont="1" applyFill="1" applyBorder="1" applyAlignment="1">
      <alignment horizontal="center" vertical="center"/>
    </xf>
    <xf numFmtId="0" fontId="14" fillId="0" borderId="0" xfId="152" applyFont="1" applyAlignment="1">
      <alignment shrinkToFit="1"/>
    </xf>
    <xf numFmtId="0" fontId="16" fillId="3" borderId="0" xfId="349" applyFont="1" applyFill="1" applyAlignment="1">
      <alignment vertical="center"/>
    </xf>
    <xf numFmtId="0" fontId="12" fillId="3" borderId="0" xfId="349" applyFont="1" applyFill="1" applyAlignment="1">
      <alignment vertical="center"/>
    </xf>
    <xf numFmtId="0" fontId="23" fillId="3" borderId="0" xfId="349" applyFont="1" applyFill="1" applyAlignment="1">
      <alignment vertical="center"/>
    </xf>
    <xf numFmtId="0" fontId="16" fillId="0" borderId="0" xfId="349" applyFont="1" applyFill="1" applyAlignment="1">
      <alignment vertical="center"/>
    </xf>
    <xf numFmtId="0" fontId="18" fillId="3" borderId="0" xfId="349" applyFont="1" applyFill="1" applyAlignment="1">
      <alignment vertical="center"/>
    </xf>
    <xf numFmtId="0" fontId="31" fillId="0" borderId="1" xfId="816" applyFont="1" applyBorder="1" applyAlignment="1" applyProtection="1">
      <alignment horizontal="left" vertical="center" wrapText="1"/>
      <protection locked="0"/>
    </xf>
    <xf numFmtId="198" fontId="31" fillId="0" borderId="1" xfId="816" applyNumberFormat="1" applyFont="1" applyBorder="1" applyAlignment="1">
      <alignment horizontal="center" vertical="center"/>
    </xf>
    <xf numFmtId="41" fontId="31" fillId="0" borderId="1" xfId="816" applyNumberFormat="1" applyFont="1" applyBorder="1" applyAlignment="1">
      <alignment horizontal="center" vertical="center"/>
    </xf>
    <xf numFmtId="41" fontId="32" fillId="0" borderId="1" xfId="816" applyNumberFormat="1" applyFont="1" applyBorder="1" applyAlignment="1">
      <alignment horizontal="center" vertical="center"/>
    </xf>
    <xf numFmtId="0" fontId="31" fillId="0" borderId="1" xfId="816" applyFont="1" applyBorder="1" applyAlignment="1">
      <alignment horizontal="center" vertical="center"/>
    </xf>
    <xf numFmtId="41" fontId="32" fillId="0" borderId="1" xfId="816" applyNumberFormat="1" applyFont="1" applyBorder="1" applyAlignment="1">
      <alignment horizontal="center" vertical="center" wrapText="1"/>
    </xf>
    <xf numFmtId="41" fontId="31" fillId="0" borderId="1" xfId="816" applyNumberFormat="1" applyFont="1" applyBorder="1">
      <alignment vertical="center"/>
    </xf>
    <xf numFmtId="0" fontId="13" fillId="0" borderId="0" xfId="349" applyFont="1" applyFill="1" applyAlignment="1">
      <alignment vertical="center"/>
    </xf>
    <xf numFmtId="0" fontId="36" fillId="0" borderId="0" xfId="152" applyFont="1"/>
    <xf numFmtId="0" fontId="15" fillId="0" borderId="0" xfId="349" applyFont="1" applyFill="1" applyAlignment="1">
      <alignment vertical="center"/>
    </xf>
    <xf numFmtId="0" fontId="21" fillId="0" borderId="0" xfId="708" applyFont="1" applyAlignment="1">
      <alignment horizontal="center" vertical="center"/>
    </xf>
    <xf numFmtId="198" fontId="20" fillId="0" borderId="0" xfId="349" applyNumberFormat="1" applyFont="1" applyFill="1" applyAlignment="1">
      <alignment horizontal="center" vertical="center"/>
    </xf>
    <xf numFmtId="0" fontId="17" fillId="0" borderId="0" xfId="349" applyFont="1" applyFill="1" applyAlignment="1">
      <alignment vertical="center"/>
    </xf>
    <xf numFmtId="0" fontId="37" fillId="3" borderId="0" xfId="152" applyFont="1" applyFill="1"/>
    <xf numFmtId="0" fontId="19" fillId="3" borderId="0" xfId="349" applyFont="1" applyFill="1" applyAlignment="1">
      <alignment vertical="center"/>
    </xf>
    <xf numFmtId="0" fontId="20" fillId="0" borderId="0" xfId="0" applyFont="1" applyFill="1" applyAlignment="1"/>
    <xf numFmtId="0" fontId="38" fillId="0" borderId="0" xfId="0" applyFont="1" applyFill="1" applyAlignment="1"/>
    <xf numFmtId="0" fontId="39" fillId="0" borderId="0" xfId="1012" applyFont="1" applyAlignment="1">
      <alignment horizontal="center" vertical="center"/>
    </xf>
    <xf numFmtId="49" fontId="32" fillId="0" borderId="6" xfId="0" applyNumberFormat="1" applyFont="1" applyFill="1" applyBorder="1" applyAlignment="1">
      <alignment vertical="center"/>
    </xf>
    <xf numFmtId="0" fontId="40" fillId="0" borderId="0" xfId="1012" applyFont="1" applyAlignment="1">
      <alignment horizontal="center" vertical="center"/>
    </xf>
    <xf numFmtId="0" fontId="40" fillId="0" borderId="0" xfId="1012" applyFont="1">
      <alignment vertical="center"/>
    </xf>
    <xf numFmtId="49" fontId="32" fillId="0" borderId="6" xfId="0" applyNumberFormat="1" applyFont="1" applyFill="1" applyBorder="1" applyAlignment="1">
      <alignment horizontal="right" vertical="center"/>
    </xf>
    <xf numFmtId="0" fontId="35" fillId="0" borderId="7" xfId="1012" applyFont="1" applyBorder="1" applyAlignment="1">
      <alignment horizontal="center" vertical="center"/>
    </xf>
    <xf numFmtId="0" fontId="35" fillId="0" borderId="8" xfId="1012" applyFont="1" applyBorder="1" applyAlignment="1">
      <alignment horizontal="center" vertical="center"/>
    </xf>
    <xf numFmtId="0" fontId="35" fillId="0" borderId="9" xfId="1012" applyFont="1" applyBorder="1" applyAlignment="1">
      <alignment horizontal="center" vertical="center"/>
    </xf>
    <xf numFmtId="0" fontId="35" fillId="0" borderId="1" xfId="1012" applyFont="1" applyBorder="1" applyAlignment="1">
      <alignment horizontal="center" vertical="center"/>
    </xf>
    <xf numFmtId="0" fontId="31" fillId="0" borderId="1" xfId="1012" applyFont="1" applyBorder="1" applyAlignment="1">
      <alignment horizontal="center" vertical="center" wrapText="1"/>
    </xf>
    <xf numFmtId="0" fontId="31" fillId="0" borderId="1" xfId="1010" applyFont="1" applyBorder="1" applyAlignment="1" applyProtection="1">
      <alignment horizontal="center" vertical="center" wrapText="1"/>
      <protection locked="0"/>
    </xf>
    <xf numFmtId="194" fontId="31" fillId="0" borderId="1" xfId="443" applyNumberFormat="1" applyFont="1" applyFill="1" applyBorder="1" applyAlignment="1" applyProtection="1">
      <alignment horizontal="center" vertical="center" wrapText="1"/>
      <protection locked="0"/>
    </xf>
    <xf numFmtId="0" fontId="35" fillId="0" borderId="1" xfId="1012" applyFont="1" applyBorder="1" applyAlignment="1">
      <alignment horizontal="left" vertical="center" wrapText="1"/>
    </xf>
    <xf numFmtId="3" fontId="31" fillId="0" borderId="1" xfId="952" applyNumberFormat="1" applyFont="1" applyBorder="1" applyAlignment="1">
      <alignment horizontal="center" vertical="center"/>
    </xf>
    <xf numFmtId="3" fontId="32" fillId="0" borderId="1" xfId="952" applyNumberFormat="1" applyFont="1" applyBorder="1" applyAlignment="1">
      <alignment horizontal="center" vertical="center"/>
    </xf>
    <xf numFmtId="0" fontId="35" fillId="0" borderId="1" xfId="1012" applyFont="1" applyBorder="1" applyAlignment="1">
      <alignment vertical="center" wrapText="1"/>
    </xf>
    <xf numFmtId="0" fontId="29" fillId="0" borderId="1" xfId="1012" applyFont="1" applyBorder="1" applyAlignment="1">
      <alignment horizontal="left" vertical="center" wrapText="1" indent="1"/>
    </xf>
    <xf numFmtId="0" fontId="29" fillId="0" borderId="1" xfId="1012" applyFont="1" applyBorder="1" applyAlignment="1">
      <alignment horizontal="left" vertical="center" indent="1"/>
    </xf>
    <xf numFmtId="0" fontId="35" fillId="0" borderId="1" xfId="1012" applyFont="1" applyBorder="1">
      <alignment vertical="center"/>
    </xf>
    <xf numFmtId="0" fontId="41" fillId="0" borderId="1" xfId="1012" applyFont="1" applyBorder="1" applyAlignment="1">
      <alignment horizontal="left" vertical="center" wrapText="1"/>
    </xf>
    <xf numFmtId="0" fontId="35" fillId="0" borderId="1" xfId="0" applyFont="1" applyFill="1" applyBorder="1" applyAlignment="1">
      <alignment horizontal="distributed" vertical="center" wrapText="1"/>
    </xf>
    <xf numFmtId="0" fontId="32" fillId="0" borderId="1" xfId="915" applyFont="1" applyBorder="1" applyAlignment="1">
      <alignment horizontal="left" vertical="center" wrapText="1" indent="1"/>
    </xf>
    <xf numFmtId="0" fontId="31" fillId="0" borderId="1" xfId="1012" applyFont="1" applyFill="1" applyBorder="1" applyAlignment="1">
      <alignment horizontal="center" vertical="center"/>
    </xf>
    <xf numFmtId="3" fontId="31" fillId="0" borderId="1" xfId="952" applyNumberFormat="1" applyFont="1" applyFill="1" applyBorder="1" applyAlignment="1">
      <alignment horizontal="center" vertical="center"/>
    </xf>
    <xf numFmtId="0" fontId="35" fillId="0" borderId="1" xfId="1012" applyFont="1" applyFill="1" applyBorder="1" applyAlignment="1">
      <alignment horizontal="center" vertical="center"/>
    </xf>
    <xf numFmtId="0" fontId="42" fillId="0" borderId="0" xfId="0" applyFont="1" applyFill="1" applyAlignment="1"/>
    <xf numFmtId="194" fontId="20" fillId="0" borderId="0" xfId="38" applyNumberFormat="1" applyFont="1" applyFill="1" applyAlignment="1"/>
    <xf numFmtId="0" fontId="27" fillId="0" borderId="0" xfId="1030" applyFont="1">
      <alignment vertical="center"/>
    </xf>
    <xf numFmtId="0" fontId="18" fillId="0" borderId="0" xfId="1030" applyFont="1" applyAlignment="1">
      <alignment horizontal="center" vertical="center"/>
    </xf>
    <xf numFmtId="0" fontId="18" fillId="0" borderId="0" xfId="1030" applyFont="1">
      <alignment vertical="center"/>
    </xf>
    <xf numFmtId="0" fontId="12" fillId="0" borderId="0" xfId="1030">
      <alignment vertical="center"/>
    </xf>
    <xf numFmtId="0" fontId="12" fillId="4" borderId="0" xfId="1030" applyFill="1">
      <alignment vertical="center"/>
    </xf>
    <xf numFmtId="198" fontId="12" fillId="0" borderId="0" xfId="1030" applyNumberFormat="1">
      <alignment vertical="center"/>
    </xf>
    <xf numFmtId="197" fontId="12" fillId="0" borderId="0" xfId="667" applyNumberFormat="1" applyAlignment="1"/>
    <xf numFmtId="0" fontId="39" fillId="0" borderId="0" xfId="1030" applyFont="1" applyAlignment="1">
      <alignment horizontal="center" vertical="center"/>
    </xf>
    <xf numFmtId="0" fontId="32" fillId="0" borderId="0" xfId="1030" applyFont="1">
      <alignment vertical="center"/>
    </xf>
    <xf numFmtId="198" fontId="32" fillId="0" borderId="0" xfId="1030" applyNumberFormat="1" applyFont="1" applyAlignment="1">
      <alignment horizontal="right" vertical="center"/>
    </xf>
    <xf numFmtId="197" fontId="27" fillId="0" borderId="0" xfId="667" applyNumberFormat="1" applyFont="1" applyAlignment="1"/>
    <xf numFmtId="198" fontId="31" fillId="0" borderId="7" xfId="1030" applyNumberFormat="1" applyFont="1" applyBorder="1" applyAlignment="1">
      <alignment horizontal="center" vertical="center" wrapText="1"/>
    </xf>
    <xf numFmtId="0" fontId="31" fillId="0" borderId="10" xfId="1030" applyFont="1" applyBorder="1" applyAlignment="1">
      <alignment horizontal="center" vertical="center" wrapText="1"/>
    </xf>
    <xf numFmtId="0" fontId="41" fillId="0" borderId="1" xfId="0" applyFont="1" applyBorder="1" applyAlignment="1" applyProtection="1">
      <alignment horizontal="center" vertical="center" wrapText="1"/>
      <protection locked="0"/>
    </xf>
    <xf numFmtId="198" fontId="31" fillId="0" borderId="8" xfId="1030" applyNumberFormat="1" applyFont="1" applyBorder="1" applyAlignment="1">
      <alignment horizontal="center" vertical="center" wrapText="1"/>
    </xf>
    <xf numFmtId="198" fontId="31" fillId="0" borderId="9" xfId="1030" applyNumberFormat="1" applyFont="1" applyBorder="1" applyAlignment="1">
      <alignment horizontal="center" vertical="center" wrapText="1"/>
    </xf>
    <xf numFmtId="0" fontId="18" fillId="0" borderId="0" xfId="1030" applyFont="1" applyAlignment="1">
      <alignment horizontal="center" vertical="center" wrapText="1"/>
    </xf>
    <xf numFmtId="198" fontId="31" fillId="0" borderId="11" xfId="1030" applyNumberFormat="1" applyFont="1" applyBorder="1" applyAlignment="1">
      <alignment horizontal="center" vertical="center" wrapText="1"/>
    </xf>
    <xf numFmtId="0" fontId="31" fillId="0" borderId="12" xfId="1030" applyFont="1" applyBorder="1" applyAlignment="1">
      <alignment horizontal="center" vertical="center" wrapText="1"/>
    </xf>
    <xf numFmtId="0" fontId="35" fillId="0" borderId="1" xfId="0" applyFont="1" applyBorder="1" applyAlignment="1" applyProtection="1">
      <alignment horizontal="center" vertical="center" wrapText="1"/>
      <protection locked="0"/>
    </xf>
    <xf numFmtId="198" fontId="31" fillId="0" borderId="1" xfId="1030" applyNumberFormat="1" applyFont="1" applyBorder="1" applyAlignment="1">
      <alignment horizontal="center" vertical="center" wrapText="1"/>
    </xf>
    <xf numFmtId="198" fontId="31" fillId="3" borderId="1" xfId="1030" applyNumberFormat="1" applyFont="1" applyFill="1" applyBorder="1" applyAlignment="1">
      <alignment horizontal="center" vertical="center" wrapText="1"/>
    </xf>
    <xf numFmtId="0" fontId="35" fillId="3" borderId="13" xfId="0" applyFont="1" applyFill="1" applyBorder="1" applyAlignment="1">
      <alignment horizontal="left" vertical="center"/>
    </xf>
    <xf numFmtId="49" fontId="35" fillId="3" borderId="1" xfId="0" applyNumberFormat="1" applyFont="1" applyFill="1" applyBorder="1" applyAlignment="1">
      <alignment horizontal="left" vertical="center" wrapText="1"/>
    </xf>
    <xf numFmtId="3" fontId="35" fillId="2" borderId="1" xfId="0" applyNumberFormat="1" applyFont="1" applyFill="1" applyBorder="1" applyAlignment="1">
      <alignment horizontal="right" vertical="center" shrinkToFit="1"/>
    </xf>
    <xf numFmtId="0" fontId="27" fillId="0" borderId="0" xfId="566" applyFont="1">
      <alignment vertical="center"/>
    </xf>
    <xf numFmtId="0" fontId="29" fillId="3" borderId="13" xfId="0" applyFont="1" applyFill="1" applyBorder="1" applyAlignment="1">
      <alignment horizontal="left" vertical="center"/>
    </xf>
    <xf numFmtId="49" fontId="29" fillId="3" borderId="1" xfId="0" applyNumberFormat="1" applyFont="1" applyFill="1" applyBorder="1" applyAlignment="1">
      <alignment horizontal="left" vertical="center" wrapText="1"/>
    </xf>
    <xf numFmtId="0" fontId="29" fillId="3" borderId="1" xfId="0" applyFont="1" applyFill="1" applyBorder="1" applyAlignment="1" applyProtection="1">
      <alignment horizontal="right" vertical="center" shrinkToFit="1"/>
      <protection locked="0"/>
    </xf>
    <xf numFmtId="3" fontId="29" fillId="3" borderId="1" xfId="0" applyNumberFormat="1" applyFont="1" applyFill="1" applyBorder="1" applyAlignment="1" applyProtection="1">
      <alignment horizontal="right" vertical="center"/>
      <protection locked="0"/>
    </xf>
    <xf numFmtId="3" fontId="29" fillId="3" borderId="1" xfId="0" applyNumberFormat="1" applyFont="1" applyFill="1" applyBorder="1" applyAlignment="1" applyProtection="1">
      <alignment horizontal="right" vertical="center" shrinkToFit="1"/>
      <protection locked="0"/>
    </xf>
    <xf numFmtId="0" fontId="29" fillId="3" borderId="1" xfId="0" applyFont="1" applyFill="1" applyBorder="1" applyAlignment="1" applyProtection="1">
      <alignment horizontal="right" vertical="center"/>
      <protection locked="0"/>
    </xf>
    <xf numFmtId="3" fontId="35" fillId="2" borderId="1" xfId="0" applyNumberFormat="1" applyFont="1" applyFill="1" applyBorder="1" applyAlignment="1" applyProtection="1">
      <alignment horizontal="right" vertical="center"/>
      <protection locked="0"/>
    </xf>
    <xf numFmtId="3" fontId="35" fillId="2" borderId="1" xfId="0" applyNumberFormat="1" applyFont="1" applyFill="1" applyBorder="1" applyAlignment="1" applyProtection="1">
      <alignment horizontal="right" vertical="center" shrinkToFit="1"/>
      <protection locked="0"/>
    </xf>
    <xf numFmtId="3" fontId="35" fillId="2" borderId="1" xfId="0" applyNumberFormat="1" applyFont="1" applyFill="1" applyBorder="1" applyAlignment="1">
      <alignment horizontal="right" vertical="center"/>
    </xf>
    <xf numFmtId="49" fontId="32" fillId="3" borderId="1" xfId="0" applyNumberFormat="1" applyFont="1" applyFill="1" applyBorder="1" applyAlignment="1">
      <alignment horizontal="left" vertical="center" wrapText="1"/>
    </xf>
    <xf numFmtId="0" fontId="31" fillId="0" borderId="0" xfId="1030" applyFont="1" applyAlignment="1">
      <alignment horizontal="left" vertical="center" wrapText="1"/>
    </xf>
    <xf numFmtId="49" fontId="35" fillId="3" borderId="13" xfId="0" applyNumberFormat="1" applyFont="1" applyFill="1" applyBorder="1" applyAlignment="1">
      <alignment horizontal="left" vertical="center" wrapText="1"/>
    </xf>
    <xf numFmtId="49" fontId="29" fillId="3" borderId="13" xfId="0" applyNumberFormat="1" applyFont="1" applyFill="1" applyBorder="1" applyAlignment="1">
      <alignment horizontal="left" vertical="center" wrapText="1"/>
    </xf>
    <xf numFmtId="0" fontId="35" fillId="3" borderId="13" xfId="0" applyNumberFormat="1" applyFont="1" applyFill="1" applyBorder="1" applyAlignment="1">
      <alignment horizontal="left" vertical="center" wrapText="1"/>
    </xf>
    <xf numFmtId="0" fontId="29" fillId="3" borderId="13" xfId="0" applyNumberFormat="1" applyFont="1" applyFill="1" applyBorder="1" applyAlignment="1">
      <alignment horizontal="left" vertical="center" wrapText="1"/>
    </xf>
    <xf numFmtId="49" fontId="35" fillId="0" borderId="1" xfId="0" applyNumberFormat="1" applyFont="1" applyBorder="1" applyAlignment="1">
      <alignment horizontal="left" vertical="center" wrapText="1"/>
    </xf>
    <xf numFmtId="49" fontId="29" fillId="0" borderId="1" xfId="0" applyNumberFormat="1" applyFont="1" applyBorder="1" applyAlignment="1">
      <alignment horizontal="left" vertical="center" wrapText="1"/>
    </xf>
    <xf numFmtId="0" fontId="29" fillId="0" borderId="1" xfId="0" applyFont="1" applyBorder="1" applyAlignment="1" applyProtection="1">
      <alignment horizontal="right" vertical="center"/>
      <protection locked="0"/>
    </xf>
    <xf numFmtId="0" fontId="43" fillId="3" borderId="1" xfId="0" applyFont="1" applyFill="1" applyBorder="1" applyAlignment="1" applyProtection="1">
      <alignment horizontal="right" vertical="center" shrinkToFit="1"/>
      <protection locked="0"/>
    </xf>
    <xf numFmtId="0" fontId="29" fillId="0" borderId="1" xfId="0" applyFont="1" applyBorder="1" applyAlignment="1" applyProtection="1">
      <alignment horizontal="right" vertical="center" shrinkToFit="1"/>
      <protection locked="0"/>
    </xf>
    <xf numFmtId="3" fontId="29" fillId="0" borderId="1" xfId="0" applyNumberFormat="1" applyFont="1" applyBorder="1" applyAlignment="1" applyProtection="1">
      <alignment horizontal="right" vertical="center"/>
      <protection locked="0"/>
    </xf>
    <xf numFmtId="49" fontId="29" fillId="0" borderId="1" xfId="0" applyNumberFormat="1" applyFont="1" applyFill="1" applyBorder="1" applyAlignment="1">
      <alignment horizontal="left" vertical="center" wrapText="1"/>
    </xf>
    <xf numFmtId="49" fontId="35" fillId="0" borderId="1" xfId="0" applyNumberFormat="1" applyFont="1" applyFill="1" applyBorder="1" applyAlignment="1">
      <alignment horizontal="left" vertical="center" wrapText="1"/>
    </xf>
    <xf numFmtId="0" fontId="35" fillId="3" borderId="13" xfId="0" applyFont="1" applyFill="1" applyBorder="1" applyAlignment="1">
      <alignment horizontal="left" vertical="center" wrapText="1"/>
    </xf>
    <xf numFmtId="0" fontId="29" fillId="3" borderId="13" xfId="0" applyFont="1" applyFill="1" applyBorder="1" applyAlignment="1">
      <alignment horizontal="left" vertical="center" wrapText="1"/>
    </xf>
    <xf numFmtId="49" fontId="44" fillId="3" borderId="13" xfId="0" applyNumberFormat="1" applyFont="1" applyFill="1" applyBorder="1" applyAlignment="1">
      <alignment horizontal="distributed" vertical="center"/>
    </xf>
    <xf numFmtId="0" fontId="31" fillId="4" borderId="1" xfId="1030" applyFont="1" applyFill="1" applyBorder="1" applyAlignment="1">
      <alignment horizontal="distributed" vertical="center" wrapText="1" indent="2"/>
    </xf>
    <xf numFmtId="0" fontId="32" fillId="0" borderId="1" xfId="1030" applyFont="1" applyBorder="1" applyAlignment="1">
      <alignment horizontal="left" vertical="center"/>
    </xf>
    <xf numFmtId="0" fontId="31" fillId="0" borderId="1" xfId="1030" applyFont="1" applyBorder="1" applyAlignment="1">
      <alignment horizontal="left" vertical="center" wrapText="1"/>
    </xf>
    <xf numFmtId="197" fontId="31" fillId="2" borderId="1" xfId="29" applyNumberFormat="1" applyFont="1" applyFill="1" applyBorder="1" applyAlignment="1" applyProtection="1">
      <alignment horizontal="right" vertical="center" shrinkToFit="1"/>
    </xf>
    <xf numFmtId="0" fontId="31" fillId="0" borderId="1" xfId="1030" applyFont="1" applyBorder="1" applyAlignment="1">
      <alignment horizontal="left" vertical="center"/>
    </xf>
    <xf numFmtId="0" fontId="31" fillId="4" borderId="1" xfId="1030" applyFont="1" applyFill="1" applyBorder="1" applyAlignment="1">
      <alignment horizontal="left" vertical="center" wrapText="1"/>
    </xf>
    <xf numFmtId="197" fontId="32" fillId="2" borderId="1" xfId="29" applyNumberFormat="1" applyFont="1" applyFill="1" applyBorder="1" applyAlignment="1" applyProtection="1">
      <alignment horizontal="right" vertical="center" wrapText="1"/>
    </xf>
    <xf numFmtId="0" fontId="32" fillId="4" borderId="1" xfId="1030" applyFont="1" applyFill="1" applyBorder="1" applyAlignment="1">
      <alignment horizontal="left" vertical="center" wrapText="1"/>
    </xf>
    <xf numFmtId="0" fontId="29" fillId="0" borderId="7" xfId="1093" applyFont="1" applyBorder="1" applyAlignment="1">
      <alignment horizontal="left" vertical="center"/>
    </xf>
    <xf numFmtId="0" fontId="35" fillId="0" borderId="7" xfId="1093" applyFont="1" applyBorder="1" applyAlignment="1">
      <alignment horizontal="left" vertical="center"/>
    </xf>
    <xf numFmtId="197" fontId="31" fillId="2" borderId="1" xfId="29" applyNumberFormat="1" applyFont="1" applyFill="1" applyBorder="1" applyAlignment="1" applyProtection="1">
      <alignment horizontal="center" vertical="center" shrinkToFit="1"/>
    </xf>
    <xf numFmtId="3" fontId="29" fillId="3" borderId="1" xfId="0" applyNumberFormat="1" applyFont="1" applyFill="1" applyBorder="1" applyAlignment="1" applyProtection="1">
      <alignment horizontal="center" vertical="center" shrinkToFit="1"/>
      <protection locked="0"/>
    </xf>
    <xf numFmtId="3" fontId="29" fillId="0" borderId="1" xfId="0" applyNumberFormat="1" applyFont="1" applyFill="1" applyBorder="1" applyAlignment="1" applyProtection="1">
      <alignment horizontal="center" vertical="center" shrinkToFit="1"/>
      <protection locked="0"/>
    </xf>
    <xf numFmtId="0" fontId="31" fillId="0" borderId="7" xfId="1030" applyFont="1" applyBorder="1" applyAlignment="1">
      <alignment horizontal="left" vertical="center"/>
    </xf>
    <xf numFmtId="0" fontId="32" fillId="0" borderId="7" xfId="1030" applyFont="1" applyBorder="1" applyAlignment="1">
      <alignment horizontal="left" vertical="center"/>
    </xf>
    <xf numFmtId="0" fontId="32" fillId="0" borderId="1" xfId="1030" applyFont="1" applyBorder="1" applyAlignment="1">
      <alignment horizontal="left" vertical="center" wrapText="1"/>
    </xf>
    <xf numFmtId="3" fontId="29" fillId="5" borderId="1" xfId="0" applyNumberFormat="1" applyFont="1" applyFill="1" applyBorder="1" applyAlignment="1" applyProtection="1">
      <alignment horizontal="right" vertical="center" shrinkToFit="1"/>
      <protection locked="0"/>
    </xf>
    <xf numFmtId="0" fontId="31" fillId="0" borderId="1" xfId="566" applyFont="1" applyBorder="1" applyAlignment="1">
      <alignment horizontal="left" vertical="center" wrapText="1"/>
    </xf>
    <xf numFmtId="49" fontId="31" fillId="0" borderId="7" xfId="1030" applyNumberFormat="1" applyFont="1" applyBorder="1" applyAlignment="1">
      <alignment horizontal="distributed" vertical="center" indent="1"/>
    </xf>
    <xf numFmtId="0" fontId="32" fillId="0" borderId="0" xfId="1030" applyFont="1" applyAlignment="1">
      <alignment vertical="center" wrapText="1"/>
    </xf>
    <xf numFmtId="0" fontId="32" fillId="4" borderId="1" xfId="1030" applyFont="1" applyFill="1" applyBorder="1" applyAlignment="1">
      <alignment vertical="center" wrapText="1"/>
    </xf>
    <xf numFmtId="41" fontId="12" fillId="0" borderId="1" xfId="667" applyNumberFormat="1" applyBorder="1" applyAlignment="1">
      <alignment horizontal="center" vertical="center"/>
    </xf>
    <xf numFmtId="197" fontId="12" fillId="4" borderId="0" xfId="1030" applyNumberFormat="1" applyFill="1">
      <alignment vertical="center"/>
    </xf>
    <xf numFmtId="0" fontId="45" fillId="0" borderId="0" xfId="1103" applyFont="1" applyAlignment="1">
      <alignment vertical="center" wrapText="1"/>
    </xf>
    <xf numFmtId="3" fontId="35" fillId="3" borderId="1" xfId="0" applyNumberFormat="1" applyFont="1" applyFill="1" applyBorder="1" applyAlignment="1" applyProtection="1">
      <alignment horizontal="right" vertical="center"/>
      <protection locked="0"/>
    </xf>
    <xf numFmtId="0" fontId="32" fillId="3" borderId="13" xfId="0" applyFont="1" applyFill="1" applyBorder="1">
      <alignment vertical="center"/>
    </xf>
    <xf numFmtId="49" fontId="31" fillId="3" borderId="1" xfId="0" applyNumberFormat="1" applyFont="1" applyFill="1" applyBorder="1" applyAlignment="1">
      <alignment vertical="center" wrapText="1"/>
    </xf>
    <xf numFmtId="49" fontId="32" fillId="3" borderId="1" xfId="0" applyNumberFormat="1" applyFont="1" applyFill="1" applyBorder="1" applyAlignment="1">
      <alignment vertical="center" wrapText="1"/>
    </xf>
    <xf numFmtId="0" fontId="31" fillId="4" borderId="1" xfId="566" applyFont="1" applyFill="1" applyBorder="1" applyAlignment="1">
      <alignment horizontal="left" vertical="center"/>
    </xf>
    <xf numFmtId="199" fontId="31" fillId="2" borderId="1" xfId="29" applyNumberFormat="1" applyFont="1" applyFill="1" applyBorder="1" applyAlignment="1">
      <alignment horizontal="right" vertical="center" wrapText="1"/>
    </xf>
    <xf numFmtId="0" fontId="31" fillId="4" borderId="1" xfId="1030" applyFont="1" applyFill="1" applyBorder="1" applyAlignment="1">
      <alignment horizontal="left" vertical="center"/>
    </xf>
    <xf numFmtId="0" fontId="32" fillId="0" borderId="1" xfId="1030" applyFont="1" applyBorder="1" applyAlignment="1">
      <alignment horizontal="left" vertical="center" wrapText="1" indent="3"/>
    </xf>
    <xf numFmtId="3" fontId="35" fillId="5" borderId="1" xfId="0" applyNumberFormat="1" applyFont="1" applyFill="1" applyBorder="1" applyAlignment="1" applyProtection="1">
      <alignment horizontal="right" vertical="center"/>
      <protection locked="0"/>
    </xf>
    <xf numFmtId="0" fontId="32" fillId="4" borderId="1" xfId="1030" applyFont="1" applyFill="1" applyBorder="1" applyAlignment="1">
      <alignment horizontal="left" vertical="center"/>
    </xf>
    <xf numFmtId="0" fontId="31" fillId="4" borderId="1" xfId="566" applyFont="1" applyFill="1" applyBorder="1" applyAlignment="1">
      <alignment horizontal="left" vertical="center" wrapText="1"/>
    </xf>
    <xf numFmtId="197" fontId="31" fillId="2" borderId="1" xfId="0" applyNumberFormat="1" applyFont="1" applyFill="1" applyBorder="1" applyAlignment="1">
      <alignment horizontal="right" vertical="center" wrapText="1"/>
    </xf>
    <xf numFmtId="0" fontId="32" fillId="0" borderId="1" xfId="566" applyFont="1" applyBorder="1" applyAlignment="1">
      <alignment horizontal="left" vertical="center" wrapText="1" indent="1"/>
    </xf>
    <xf numFmtId="0" fontId="32" fillId="0" borderId="1" xfId="1030" applyFont="1" applyBorder="1" applyAlignment="1">
      <alignment horizontal="left" vertical="center" wrapText="1" indent="2"/>
    </xf>
    <xf numFmtId="0" fontId="32" fillId="0" borderId="7" xfId="1030" applyFont="1" applyBorder="1">
      <alignment vertical="center"/>
    </xf>
    <xf numFmtId="194" fontId="18" fillId="0" borderId="0" xfId="38" applyNumberFormat="1" applyFont="1" applyFill="1" applyBorder="1" applyAlignment="1" applyProtection="1">
      <alignment horizontal="center" vertical="center"/>
    </xf>
    <xf numFmtId="0" fontId="18" fillId="0" borderId="1" xfId="1030" applyFont="1" applyBorder="1" applyAlignment="1">
      <alignment horizontal="center" vertical="center" wrapText="1"/>
    </xf>
    <xf numFmtId="0" fontId="18" fillId="0" borderId="1" xfId="1030" applyFont="1" applyBorder="1" applyAlignment="1">
      <alignment horizontal="center" vertical="center"/>
    </xf>
    <xf numFmtId="0" fontId="12" fillId="0" borderId="1" xfId="1030" applyBorder="1">
      <alignment vertical="center"/>
    </xf>
    <xf numFmtId="0" fontId="46" fillId="4" borderId="0" xfId="0" applyFont="1" applyFill="1">
      <alignment vertical="center"/>
    </xf>
    <xf numFmtId="0" fontId="47" fillId="4" borderId="0" xfId="0" applyFont="1" applyFill="1">
      <alignment vertical="center"/>
    </xf>
    <xf numFmtId="49" fontId="48" fillId="0" borderId="0" xfId="0" applyNumberFormat="1" applyFont="1" applyFill="1" applyAlignment="1">
      <alignment horizontal="center" vertical="center"/>
    </xf>
    <xf numFmtId="0" fontId="49" fillId="4" borderId="0" xfId="0" applyFont="1" applyFill="1" applyAlignment="1">
      <alignment horizontal="left" vertical="center"/>
    </xf>
    <xf numFmtId="184" fontId="50" fillId="4" borderId="0" xfId="0" applyNumberFormat="1" applyFont="1" applyFill="1" applyAlignment="1">
      <alignment horizontal="center" vertical="center"/>
    </xf>
    <xf numFmtId="0" fontId="24" fillId="4" borderId="0" xfId="32" applyFill="1" applyBorder="1" applyAlignment="1">
      <alignment vertical="center"/>
    </xf>
    <xf numFmtId="49" fontId="39" fillId="0" borderId="0" xfId="0" applyNumberFormat="1" applyFont="1" applyFill="1" applyAlignment="1">
      <alignment horizontal="center" vertical="center"/>
    </xf>
    <xf numFmtId="0" fontId="39" fillId="0" borderId="0" xfId="0" applyFont="1" applyAlignment="1">
      <alignment horizontal="center" vertical="center"/>
    </xf>
    <xf numFmtId="49" fontId="32" fillId="0" borderId="0" xfId="0" applyNumberFormat="1" applyFont="1" applyFill="1" applyAlignment="1">
      <alignment horizontal="center" vertical="center"/>
    </xf>
    <xf numFmtId="0" fontId="51" fillId="0" borderId="0" xfId="0" applyFont="1" applyAlignment="1">
      <alignment horizontal="left" vertical="center"/>
    </xf>
    <xf numFmtId="0" fontId="51" fillId="0" borderId="0" xfId="0" applyFont="1" applyAlignment="1">
      <alignment horizontal="center" vertical="center"/>
    </xf>
    <xf numFmtId="0" fontId="52" fillId="0" borderId="0" xfId="0" applyFont="1" applyAlignment="1">
      <alignment horizontal="center" vertical="center"/>
    </xf>
    <xf numFmtId="0" fontId="53" fillId="0" borderId="0" xfId="0" applyFont="1" applyAlignment="1">
      <alignment horizontal="center" vertical="center"/>
    </xf>
    <xf numFmtId="49" fontId="31" fillId="0" borderId="1" xfId="0" applyNumberFormat="1" applyFont="1" applyFill="1" applyBorder="1" applyAlignment="1">
      <alignment horizontal="center" vertical="center" wrapText="1"/>
    </xf>
    <xf numFmtId="0" fontId="31" fillId="0" borderId="1" xfId="0" applyFont="1" applyBorder="1" applyAlignment="1">
      <alignment horizontal="center" vertical="center" wrapText="1"/>
    </xf>
    <xf numFmtId="49" fontId="32" fillId="0" borderId="7" xfId="0" applyNumberFormat="1" applyFont="1" applyFill="1" applyBorder="1" applyAlignment="1">
      <alignment horizontal="left" vertical="center" wrapText="1" indent="4"/>
    </xf>
    <xf numFmtId="0" fontId="32" fillId="0" borderId="8" xfId="0" applyFont="1" applyBorder="1" applyAlignment="1">
      <alignment horizontal="left" vertical="center" wrapText="1" indent="4"/>
    </xf>
    <xf numFmtId="0" fontId="32" fillId="0" borderId="9" xfId="0" applyFont="1" applyBorder="1" applyAlignment="1">
      <alignment horizontal="left" vertical="center" wrapText="1" indent="4"/>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31" fillId="4" borderId="0" xfId="1030" applyFont="1" applyFill="1" applyAlignment="1">
      <alignment horizontal="center" vertical="center" wrapText="1"/>
    </xf>
    <xf numFmtId="0" fontId="32" fillId="4" borderId="0" xfId="1030" applyFont="1" applyFill="1">
      <alignment vertical="center"/>
    </xf>
    <xf numFmtId="197" fontId="51" fillId="4" borderId="0" xfId="1030" applyNumberFormat="1" applyFont="1" applyFill="1" applyAlignment="1">
      <alignment horizontal="center" vertical="center"/>
    </xf>
    <xf numFmtId="197" fontId="51" fillId="0" borderId="0" xfId="1030" applyNumberFormat="1" applyFont="1" applyFill="1" applyAlignment="1">
      <alignment horizontal="center" vertical="center"/>
    </xf>
    <xf numFmtId="0" fontId="0" fillId="0" borderId="0" xfId="0" applyAlignment="1">
      <alignment horizontal="center" vertical="center"/>
    </xf>
    <xf numFmtId="0" fontId="24" fillId="0" borderId="0" xfId="32" applyNumberFormat="1" applyFill="1" applyBorder="1" applyAlignment="1" applyProtection="1">
      <alignment horizontal="center" vertical="center"/>
    </xf>
    <xf numFmtId="197" fontId="51" fillId="0" borderId="0" xfId="1030" applyNumberFormat="1" applyFont="1" applyAlignment="1">
      <alignment horizontal="center" vertical="center"/>
    </xf>
    <xf numFmtId="0" fontId="0" fillId="0" borderId="0" xfId="1030" applyFont="1">
      <alignment vertical="center"/>
    </xf>
    <xf numFmtId="0" fontId="32" fillId="0" borderId="0" xfId="1030" applyFont="1" applyAlignment="1">
      <alignment horizontal="left" vertical="center"/>
    </xf>
    <xf numFmtId="197" fontId="54" fillId="0" borderId="0" xfId="1030" applyNumberFormat="1" applyFont="1" applyAlignment="1">
      <alignment horizontal="center" vertical="center"/>
    </xf>
    <xf numFmtId="197" fontId="54" fillId="0" borderId="0" xfId="1030" applyNumberFormat="1" applyFont="1" applyFill="1" applyAlignment="1">
      <alignment horizontal="center" vertical="center"/>
    </xf>
    <xf numFmtId="197" fontId="32" fillId="0" borderId="0" xfId="1030" applyNumberFormat="1" applyFont="1" applyAlignment="1">
      <alignment horizontal="center" vertical="center"/>
    </xf>
    <xf numFmtId="198" fontId="31" fillId="0" borderId="2" xfId="1030" applyNumberFormat="1" applyFont="1" applyBorder="1" applyAlignment="1">
      <alignment horizontal="center" vertical="center" wrapText="1"/>
    </xf>
    <xf numFmtId="197" fontId="41" fillId="0" borderId="1" xfId="0" applyNumberFormat="1" applyFont="1" applyBorder="1" applyAlignment="1" applyProtection="1">
      <alignment horizontal="center" vertical="center" wrapText="1"/>
      <protection locked="0"/>
    </xf>
    <xf numFmtId="197" fontId="31" fillId="0" borderId="7" xfId="1030" applyNumberFormat="1" applyFont="1" applyFill="1" applyBorder="1" applyAlignment="1">
      <alignment horizontal="center" vertical="center" wrapText="1"/>
    </xf>
    <xf numFmtId="197" fontId="55" fillId="0" borderId="8" xfId="1030" applyNumberFormat="1" applyFont="1" applyFill="1" applyBorder="1" applyAlignment="1">
      <alignment horizontal="center" vertical="center" wrapText="1"/>
    </xf>
    <xf numFmtId="197" fontId="55" fillId="0" borderId="9" xfId="1030" applyNumberFormat="1" applyFont="1" applyFill="1" applyBorder="1" applyAlignment="1">
      <alignment horizontal="center" vertical="center" wrapText="1"/>
    </xf>
    <xf numFmtId="197" fontId="12" fillId="0" borderId="0" xfId="667" applyNumberFormat="1" applyAlignment="1">
      <alignment horizontal="center" vertical="center" wrapText="1"/>
    </xf>
    <xf numFmtId="197" fontId="35" fillId="0" borderId="1" xfId="0" applyNumberFormat="1" applyFont="1" applyBorder="1" applyAlignment="1" applyProtection="1">
      <alignment horizontal="center" vertical="center" wrapText="1"/>
      <protection locked="0"/>
    </xf>
    <xf numFmtId="197" fontId="31" fillId="0" borderId="1" xfId="1030" applyNumberFormat="1" applyFont="1" applyFill="1" applyBorder="1" applyAlignment="1">
      <alignment horizontal="center" vertical="center" wrapText="1"/>
    </xf>
    <xf numFmtId="49" fontId="18" fillId="6" borderId="1" xfId="0" applyNumberFormat="1" applyFont="1" applyFill="1" applyBorder="1" applyAlignment="1" applyProtection="1">
      <alignment horizontal="distributed" vertical="center" shrinkToFit="1"/>
      <protection locked="0"/>
    </xf>
    <xf numFmtId="49" fontId="18" fillId="6" borderId="1" xfId="0" applyNumberFormat="1" applyFont="1" applyFill="1" applyBorder="1" applyAlignment="1" applyProtection="1">
      <alignment horizontal="distributed" vertical="center" shrinkToFit="1"/>
    </xf>
    <xf numFmtId="197" fontId="56" fillId="6" borderId="1" xfId="29" applyNumberFormat="1" applyFont="1" applyFill="1" applyBorder="1" applyAlignment="1" applyProtection="1">
      <alignment horizontal="center" vertical="center" shrinkToFit="1"/>
    </xf>
    <xf numFmtId="0" fontId="27" fillId="0" borderId="0" xfId="566" applyFont="1" applyAlignment="1">
      <alignment horizontal="center" vertical="center"/>
    </xf>
    <xf numFmtId="0" fontId="47" fillId="6" borderId="1" xfId="0" applyFont="1" applyFill="1" applyBorder="1" applyAlignment="1" applyProtection="1">
      <alignment horizontal="left" vertical="center" shrinkToFit="1"/>
    </xf>
    <xf numFmtId="199" fontId="47" fillId="6" borderId="1" xfId="29" applyNumberFormat="1" applyFont="1" applyFill="1" applyBorder="1" applyAlignment="1" applyProtection="1">
      <alignment horizontal="left" vertical="center" shrinkToFit="1"/>
      <protection locked="0"/>
    </xf>
    <xf numFmtId="197" fontId="56" fillId="6" borderId="1" xfId="29" applyNumberFormat="1" applyFont="1" applyFill="1" applyBorder="1" applyAlignment="1" applyProtection="1">
      <alignment horizontal="center" vertical="center" shrinkToFit="1"/>
      <protection locked="0"/>
    </xf>
    <xf numFmtId="0" fontId="47" fillId="7" borderId="1" xfId="0" applyFont="1" applyFill="1" applyBorder="1" applyAlignment="1" applyProtection="1">
      <alignment horizontal="left" vertical="center" shrinkToFit="1"/>
    </xf>
    <xf numFmtId="199" fontId="47" fillId="7" borderId="1" xfId="29" applyNumberFormat="1" applyFont="1" applyFill="1" applyBorder="1" applyAlignment="1" applyProtection="1">
      <alignment horizontal="left" vertical="center" shrinkToFit="1"/>
      <protection locked="0"/>
    </xf>
    <xf numFmtId="197" fontId="51" fillId="7" borderId="1" xfId="0" applyNumberFormat="1" applyFont="1" applyFill="1" applyBorder="1" applyAlignment="1" applyProtection="1">
      <alignment horizontal="center" vertical="center"/>
      <protection locked="0"/>
    </xf>
    <xf numFmtId="0" fontId="47" fillId="0" borderId="1" xfId="0" applyFont="1" applyFill="1" applyBorder="1" applyAlignment="1" applyProtection="1">
      <alignment horizontal="left" vertical="center" shrinkToFit="1"/>
    </xf>
    <xf numFmtId="199" fontId="47" fillId="0" borderId="1" xfId="29" applyNumberFormat="1" applyFont="1" applyFill="1" applyBorder="1" applyAlignment="1" applyProtection="1">
      <alignment horizontal="left" vertical="center" shrinkToFit="1"/>
      <protection locked="0"/>
    </xf>
    <xf numFmtId="197" fontId="56" fillId="0" borderId="1" xfId="29" applyNumberFormat="1" applyFont="1" applyFill="1" applyBorder="1" applyAlignment="1" applyProtection="1">
      <alignment horizontal="center" vertical="center" shrinkToFit="1"/>
    </xf>
    <xf numFmtId="0" fontId="12" fillId="0" borderId="1"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197" fontId="56" fillId="7" borderId="1" xfId="29" applyNumberFormat="1" applyFont="1" applyFill="1" applyBorder="1" applyAlignment="1" applyProtection="1">
      <alignment horizontal="center" vertical="center" shrinkToFit="1"/>
    </xf>
    <xf numFmtId="0" fontId="12" fillId="0" borderId="1" xfId="0" applyFont="1" applyFill="1" applyBorder="1" applyAlignment="1" applyProtection="1">
      <alignment horizontal="left" vertical="center" shrinkToFit="1"/>
    </xf>
    <xf numFmtId="49" fontId="47" fillId="0" borderId="1" xfId="0" applyNumberFormat="1" applyFont="1" applyFill="1" applyBorder="1" applyAlignment="1" applyProtection="1">
      <alignment horizontal="left" vertical="center" shrinkToFit="1"/>
    </xf>
    <xf numFmtId="49" fontId="47" fillId="0" borderId="1" xfId="0" applyNumberFormat="1" applyFont="1" applyFill="1" applyBorder="1" applyAlignment="1" applyProtection="1">
      <alignment horizontal="left" vertical="center" shrinkToFit="1"/>
      <protection locked="0"/>
    </xf>
    <xf numFmtId="0" fontId="47" fillId="0" borderId="14" xfId="0" applyFont="1" applyFill="1" applyBorder="1" applyAlignment="1" applyProtection="1">
      <alignment horizontal="left" vertical="center" shrinkToFit="1"/>
    </xf>
    <xf numFmtId="199" fontId="47" fillId="0" borderId="15" xfId="29" applyNumberFormat="1" applyFont="1" applyFill="1" applyBorder="1" applyAlignment="1" applyProtection="1">
      <alignment horizontal="left" vertical="center" shrinkToFit="1"/>
      <protection locked="0"/>
    </xf>
    <xf numFmtId="197" fontId="56" fillId="0" borderId="10" xfId="29" applyNumberFormat="1" applyFont="1" applyFill="1" applyBorder="1" applyAlignment="1" applyProtection="1">
      <alignment horizontal="center" vertical="center" shrinkToFit="1"/>
    </xf>
    <xf numFmtId="199" fontId="47" fillId="0" borderId="12" xfId="29" applyNumberFormat="1" applyFont="1" applyFill="1" applyBorder="1" applyAlignment="1" applyProtection="1">
      <alignment horizontal="left" vertical="center" shrinkToFit="1"/>
      <protection locked="0"/>
    </xf>
    <xf numFmtId="0" fontId="47" fillId="8" borderId="1" xfId="0" applyFont="1" applyFill="1" applyBorder="1" applyAlignment="1" applyProtection="1">
      <alignment horizontal="left" vertical="center" shrinkToFit="1"/>
    </xf>
    <xf numFmtId="197" fontId="56" fillId="0" borderId="15" xfId="29" applyNumberFormat="1" applyFont="1" applyFill="1" applyBorder="1" applyAlignment="1" applyProtection="1">
      <alignment horizontal="center" vertical="center" shrinkToFit="1"/>
    </xf>
    <xf numFmtId="197" fontId="56" fillId="0" borderId="12" xfId="29" applyNumberFormat="1" applyFont="1" applyFill="1" applyBorder="1" applyAlignment="1" applyProtection="1">
      <alignment horizontal="center" vertical="center" shrinkToFit="1"/>
    </xf>
    <xf numFmtId="49" fontId="47" fillId="7" borderId="1" xfId="0" applyNumberFormat="1" applyFont="1" applyFill="1" applyBorder="1" applyAlignment="1" applyProtection="1">
      <alignment horizontal="left" vertical="center" shrinkToFit="1"/>
    </xf>
    <xf numFmtId="49" fontId="12" fillId="0" borderId="1" xfId="0" applyNumberFormat="1" applyFont="1" applyFill="1" applyBorder="1" applyAlignment="1" applyProtection="1">
      <alignment horizontal="left" vertical="center" shrinkToFit="1"/>
      <protection locked="0"/>
    </xf>
    <xf numFmtId="0" fontId="13" fillId="7" borderId="1" xfId="0" applyNumberFormat="1" applyFont="1" applyFill="1" applyBorder="1" applyAlignment="1" applyProtection="1">
      <alignment horizontal="left" vertical="center"/>
    </xf>
    <xf numFmtId="197" fontId="56" fillId="0" borderId="1" xfId="0" applyNumberFormat="1" applyFont="1" applyFill="1" applyBorder="1" applyAlignment="1" applyProtection="1">
      <alignment horizontal="center" vertical="center" shrinkToFit="1"/>
    </xf>
    <xf numFmtId="3" fontId="51" fillId="7" borderId="1" xfId="0" applyNumberFormat="1" applyFont="1" applyFill="1" applyBorder="1" applyAlignment="1" applyProtection="1">
      <alignment horizontal="center" vertical="center"/>
      <protection locked="0"/>
    </xf>
    <xf numFmtId="197" fontId="29" fillId="7" borderId="1" xfId="29" applyNumberFormat="1" applyFont="1" applyFill="1" applyBorder="1" applyAlignment="1" applyProtection="1">
      <alignment horizontal="center" vertical="center" shrinkToFit="1"/>
      <protection locked="0"/>
    </xf>
    <xf numFmtId="197" fontId="51" fillId="0" borderId="1" xfId="29" applyNumberFormat="1" applyFont="1" applyFill="1" applyBorder="1" applyAlignment="1" applyProtection="1">
      <alignment horizontal="center" vertical="center" wrapText="1"/>
      <protection locked="0"/>
    </xf>
    <xf numFmtId="197" fontId="51" fillId="0" borderId="1" xfId="1030" applyNumberFormat="1" applyFont="1" applyBorder="1" applyAlignment="1" applyProtection="1">
      <alignment horizontal="center" vertical="center" wrapText="1"/>
      <protection locked="0"/>
    </xf>
    <xf numFmtId="197" fontId="56" fillId="0" borderId="1" xfId="29" applyNumberFormat="1" applyFont="1" applyFill="1" applyBorder="1" applyAlignment="1" applyProtection="1">
      <alignment horizontal="center" vertical="center" shrinkToFit="1"/>
      <protection locked="0"/>
    </xf>
    <xf numFmtId="0" fontId="47" fillId="6" borderId="0" xfId="0" applyFont="1" applyFill="1" applyAlignment="1" applyProtection="1">
      <alignment horizontal="left" vertical="center" shrinkToFit="1"/>
    </xf>
    <xf numFmtId="0" fontId="31" fillId="3" borderId="1" xfId="1030" applyFont="1" applyFill="1" applyBorder="1" applyAlignment="1">
      <alignment horizontal="distributed" vertical="center" wrapText="1" indent="2"/>
    </xf>
    <xf numFmtId="0" fontId="57" fillId="0" borderId="0" xfId="1030" applyFont="1" applyAlignment="1">
      <alignment horizontal="left" vertical="center" wrapText="1"/>
    </xf>
    <xf numFmtId="197" fontId="58" fillId="0" borderId="0" xfId="1030" applyNumberFormat="1" applyFont="1" applyAlignment="1">
      <alignment horizontal="center" vertical="center" wrapText="1"/>
    </xf>
    <xf numFmtId="197" fontId="58" fillId="0" borderId="0" xfId="1030" applyNumberFormat="1" applyFont="1" applyFill="1" applyAlignment="1">
      <alignment horizontal="center" vertical="center" wrapText="1"/>
    </xf>
    <xf numFmtId="0" fontId="27" fillId="4" borderId="1" xfId="1030" applyFont="1" applyFill="1" applyBorder="1" applyAlignment="1">
      <alignment vertical="center" wrapText="1"/>
    </xf>
    <xf numFmtId="197" fontId="51" fillId="0" borderId="1" xfId="667" applyNumberFormat="1" applyFont="1" applyBorder="1" applyAlignment="1">
      <alignment horizontal="center" vertical="center"/>
    </xf>
    <xf numFmtId="197" fontId="56" fillId="0" borderId="0" xfId="0" applyNumberFormat="1" applyFont="1" applyAlignment="1">
      <alignment horizontal="center" vertical="center"/>
    </xf>
    <xf numFmtId="197" fontId="56" fillId="0" borderId="0" xfId="0" applyNumberFormat="1" applyFont="1" applyFill="1" applyAlignment="1">
      <alignment horizontal="center" vertical="center"/>
    </xf>
    <xf numFmtId="0" fontId="31" fillId="0" borderId="0" xfId="1030" applyFont="1" applyAlignment="1">
      <alignment horizontal="center" vertical="center" wrapText="1"/>
    </xf>
    <xf numFmtId="0" fontId="12" fillId="4" borderId="0" xfId="566" applyFill="1">
      <alignment vertical="center"/>
    </xf>
    <xf numFmtId="0" fontId="12" fillId="0" borderId="0" xfId="566">
      <alignment vertical="center"/>
    </xf>
    <xf numFmtId="0" fontId="0" fillId="0" borderId="0" xfId="0" applyAlignment="1">
      <alignment horizontal="center"/>
    </xf>
    <xf numFmtId="0" fontId="59" fillId="0" borderId="0" xfId="1030" applyFont="1">
      <alignment vertical="center"/>
    </xf>
    <xf numFmtId="0" fontId="31" fillId="0" borderId="1" xfId="1030" applyFont="1" applyBorder="1" applyAlignment="1">
      <alignment vertical="center" wrapText="1"/>
    </xf>
    <xf numFmtId="197" fontId="31" fillId="2" borderId="1" xfId="29" applyNumberFormat="1" applyFont="1" applyFill="1" applyBorder="1" applyAlignment="1">
      <alignment horizontal="right" vertical="center" wrapText="1"/>
    </xf>
    <xf numFmtId="197" fontId="32" fillId="0" borderId="1" xfId="29" applyNumberFormat="1" applyFont="1" applyFill="1" applyBorder="1" applyAlignment="1" applyProtection="1">
      <alignment horizontal="right" vertical="center" wrapText="1"/>
      <protection locked="0"/>
    </xf>
    <xf numFmtId="198" fontId="32" fillId="0" borderId="1" xfId="1030" applyNumberFormat="1" applyFont="1" applyBorder="1" applyAlignment="1" applyProtection="1">
      <alignment horizontal="right" vertical="center" wrapText="1"/>
      <protection locked="0"/>
    </xf>
    <xf numFmtId="0" fontId="32" fillId="4" borderId="7" xfId="1030" applyFont="1" applyFill="1" applyBorder="1" applyAlignment="1">
      <alignment horizontal="left" vertical="center"/>
    </xf>
    <xf numFmtId="197" fontId="32" fillId="4" borderId="1" xfId="29" applyNumberFormat="1" applyFont="1" applyFill="1" applyBorder="1" applyAlignment="1" applyProtection="1">
      <alignment horizontal="right" vertical="center" wrapText="1"/>
      <protection locked="0"/>
    </xf>
    <xf numFmtId="0" fontId="32" fillId="0" borderId="7" xfId="1030" applyFont="1" applyBorder="1" applyAlignment="1">
      <alignment horizontal="left" vertical="center" wrapText="1"/>
    </xf>
    <xf numFmtId="3" fontId="32" fillId="0" borderId="1" xfId="0" applyNumberFormat="1" applyFont="1" applyBorder="1" applyAlignment="1" applyProtection="1">
      <alignment horizontal="right" vertical="center"/>
      <protection locked="0"/>
    </xf>
    <xf numFmtId="0" fontId="32" fillId="0" borderId="1" xfId="1030" applyFont="1" applyBorder="1" applyAlignment="1">
      <alignment vertical="center" wrapText="1"/>
    </xf>
    <xf numFmtId="0" fontId="32" fillId="0" borderId="1" xfId="29" applyNumberFormat="1" applyFont="1" applyFill="1" applyBorder="1" applyAlignment="1" applyProtection="1">
      <alignment horizontal="right" vertical="center" wrapText="1"/>
      <protection locked="0"/>
    </xf>
    <xf numFmtId="197" fontId="32" fillId="9" borderId="1" xfId="29" applyNumberFormat="1" applyFont="1" applyFill="1" applyBorder="1" applyAlignment="1" applyProtection="1">
      <alignment horizontal="right" vertical="center" wrapText="1"/>
      <protection locked="0"/>
    </xf>
    <xf numFmtId="0" fontId="31" fillId="0" borderId="7" xfId="1030" applyFont="1" applyBorder="1" applyAlignment="1">
      <alignment horizontal="distributed" vertical="center"/>
    </xf>
    <xf numFmtId="0" fontId="32" fillId="0" borderId="1" xfId="1030" applyFont="1" applyBorder="1" applyAlignment="1">
      <alignment horizontal="left" vertical="center" indent="1"/>
    </xf>
    <xf numFmtId="0" fontId="31" fillId="4" borderId="7" xfId="1030" applyFont="1" applyFill="1" applyBorder="1" applyAlignment="1">
      <alignment horizontal="left" vertical="center"/>
    </xf>
    <xf numFmtId="197" fontId="31" fillId="0" borderId="1" xfId="29" applyNumberFormat="1" applyFont="1" applyFill="1" applyBorder="1" applyAlignment="1" applyProtection="1">
      <alignment horizontal="right" vertical="center" wrapText="1"/>
      <protection locked="0"/>
    </xf>
    <xf numFmtId="197" fontId="50" fillId="10" borderId="1" xfId="29" applyNumberFormat="1" applyFont="1" applyFill="1" applyBorder="1" applyAlignment="1" applyProtection="1">
      <alignment horizontal="center" vertical="center" shrinkToFit="1"/>
      <protection locked="0"/>
    </xf>
    <xf numFmtId="0" fontId="31" fillId="4" borderId="7" xfId="566" applyFont="1" applyFill="1" applyBorder="1" applyAlignment="1">
      <alignment horizontal="left" vertical="center"/>
    </xf>
    <xf numFmtId="0" fontId="32" fillId="4" borderId="1" xfId="566" applyFont="1" applyFill="1" applyBorder="1" applyAlignment="1">
      <alignment horizontal="left" vertical="center" wrapText="1"/>
    </xf>
    <xf numFmtId="0" fontId="32" fillId="4" borderId="7" xfId="566" applyFont="1" applyFill="1" applyBorder="1" applyAlignment="1">
      <alignment horizontal="left" vertical="center"/>
    </xf>
    <xf numFmtId="198" fontId="32" fillId="4" borderId="1" xfId="1030" applyNumberFormat="1" applyFont="1" applyFill="1" applyBorder="1" applyAlignment="1" applyProtection="1">
      <alignment horizontal="right" vertical="center" wrapText="1"/>
      <protection locked="0"/>
    </xf>
    <xf numFmtId="0" fontId="32" fillId="0" borderId="1" xfId="566" applyFont="1" applyBorder="1" applyAlignment="1">
      <alignment horizontal="left" vertical="center" wrapText="1"/>
    </xf>
    <xf numFmtId="198" fontId="31" fillId="0" borderId="1" xfId="566" applyNumberFormat="1" applyFont="1" applyBorder="1" applyAlignment="1" applyProtection="1">
      <alignment horizontal="right" vertical="center" wrapText="1"/>
      <protection locked="0"/>
    </xf>
    <xf numFmtId="0" fontId="34" fillId="0" borderId="7" xfId="1030" applyFont="1" applyBorder="1" applyAlignment="1">
      <alignment horizontal="distributed" vertical="center"/>
    </xf>
    <xf numFmtId="197" fontId="31" fillId="2" borderId="1" xfId="29" applyNumberFormat="1" applyFont="1" applyFill="1" applyBorder="1" applyAlignment="1" applyProtection="1">
      <alignment horizontal="right" vertical="center" wrapText="1"/>
      <protection locked="0"/>
    </xf>
    <xf numFmtId="197" fontId="12" fillId="0" borderId="0" xfId="1030" applyNumberFormat="1">
      <alignment vertical="center"/>
    </xf>
    <xf numFmtId="0" fontId="12" fillId="0" borderId="0" xfId="910">
      <alignment vertical="center"/>
    </xf>
    <xf numFmtId="0" fontId="60" fillId="0" borderId="0" xfId="910" applyFont="1">
      <alignment vertical="center"/>
    </xf>
    <xf numFmtId="0" fontId="61" fillId="0" borderId="0" xfId="910" applyFont="1" applyAlignment="1">
      <alignment horizontal="center" vertical="center" wrapText="1"/>
    </xf>
    <xf numFmtId="0" fontId="62" fillId="11" borderId="0" xfId="910" applyFont="1" applyFill="1">
      <alignment vertical="center"/>
    </xf>
    <xf numFmtId="0" fontId="63" fillId="11" borderId="0" xfId="910" applyFont="1" applyFill="1" applyAlignment="1">
      <alignment horizontal="center" vertical="center"/>
    </xf>
    <xf numFmtId="200" fontId="12" fillId="0" borderId="0" xfId="910" applyNumberFormat="1" applyAlignment="1">
      <alignment horizontal="center" vertical="center"/>
    </xf>
    <xf numFmtId="0" fontId="12" fillId="11" borderId="0" xfId="910" applyFill="1">
      <alignment vertical="center"/>
    </xf>
    <xf numFmtId="0" fontId="64" fillId="0" borderId="0" xfId="910" applyFont="1">
      <alignment vertical="center"/>
    </xf>
    <xf numFmtId="0" fontId="0" fillId="0" borderId="0" xfId="0" applyFont="1" applyFill="1" applyAlignment="1">
      <alignment vertical="center"/>
    </xf>
    <xf numFmtId="0" fontId="60" fillId="11" borderId="0" xfId="910" applyFont="1" applyFill="1">
      <alignment vertical="center"/>
    </xf>
    <xf numFmtId="0" fontId="12" fillId="0" borderId="1" xfId="910" applyBorder="1">
      <alignment vertical="center"/>
    </xf>
    <xf numFmtId="0" fontId="60" fillId="0" borderId="1" xfId="910" applyFont="1" applyBorder="1">
      <alignment vertical="center"/>
    </xf>
    <xf numFmtId="0" fontId="65" fillId="0" borderId="0" xfId="910" applyFont="1">
      <alignment vertical="center"/>
    </xf>
    <xf numFmtId="0" fontId="66" fillId="0" borderId="0" xfId="910" applyFont="1" applyAlignment="1"/>
    <xf numFmtId="0" fontId="12" fillId="0" borderId="0" xfId="910" applyAlignment="1"/>
    <xf numFmtId="0" fontId="24" fillId="0" borderId="0" xfId="32" applyNumberFormat="1" applyFill="1" applyBorder="1" applyAlignment="1" applyProtection="1">
      <alignment horizontal="left" vertical="top" wrapText="1"/>
    </xf>
    <xf numFmtId="0" fontId="67" fillId="0" borderId="0" xfId="910" applyFont="1" applyAlignment="1">
      <alignment horizontal="left" vertical="top" wrapText="1"/>
    </xf>
    <xf numFmtId="0" fontId="67" fillId="0" borderId="0" xfId="910" applyFont="1" applyAlignment="1">
      <alignment vertical="center" wrapText="1"/>
    </xf>
    <xf numFmtId="0" fontId="12" fillId="0" borderId="1" xfId="910" applyBorder="1" applyAlignment="1">
      <alignment horizontal="center" vertical="center"/>
    </xf>
    <xf numFmtId="0" fontId="68" fillId="0" borderId="0" xfId="910" applyFont="1" applyAlignment="1">
      <alignment horizontal="center" wrapText="1"/>
    </xf>
    <xf numFmtId="0" fontId="12" fillId="0" borderId="1" xfId="910" applyBorder="1" applyAlignment="1">
      <alignment vertical="center" wrapText="1"/>
    </xf>
    <xf numFmtId="0" fontId="12" fillId="0" borderId="1" xfId="910" applyBorder="1" applyAlignment="1">
      <alignment horizontal="left" vertical="center" wrapText="1"/>
    </xf>
    <xf numFmtId="0" fontId="69" fillId="0" borderId="0" xfId="910" applyFont="1" applyAlignment="1">
      <alignment horizontal="center" vertical="center"/>
    </xf>
    <xf numFmtId="0" fontId="12" fillId="0" borderId="1" xfId="910" applyBorder="1" applyAlignment="1">
      <alignment horizontal="center" vertical="center" wrapText="1"/>
    </xf>
    <xf numFmtId="0" fontId="69" fillId="0" borderId="0" xfId="910" applyFont="1" applyAlignment="1">
      <alignment horizontal="center" vertical="center" wrapText="1"/>
    </xf>
    <xf numFmtId="0" fontId="70" fillId="0" borderId="0" xfId="910" applyFont="1" applyAlignment="1">
      <alignment horizontal="center" vertical="top"/>
    </xf>
    <xf numFmtId="0" fontId="71" fillId="0" borderId="0" xfId="910" applyFont="1" applyAlignment="1">
      <alignment horizontal="center"/>
    </xf>
    <xf numFmtId="201" fontId="71" fillId="0" borderId="0" xfId="910" applyNumberFormat="1" applyFont="1" applyAlignment="1">
      <alignment horizontal="center"/>
    </xf>
    <xf numFmtId="22" fontId="66" fillId="0" borderId="0" xfId="910" applyNumberFormat="1" applyFont="1" applyAlignment="1"/>
    <xf numFmtId="0" fontId="72" fillId="0" borderId="0" xfId="0" applyFont="1" applyAlignment="1">
      <alignment horizontal="justify" vertical="center"/>
    </xf>
    <xf numFmtId="0" fontId="32" fillId="4" borderId="7" xfId="1030" applyFont="1" applyFill="1" applyBorder="1" applyAlignment="1" quotePrefix="1">
      <alignment horizontal="left" vertical="center"/>
    </xf>
  </cellXfs>
  <cellStyles count="1343">
    <cellStyle name="常规" xfId="0" builtinId="0"/>
    <cellStyle name="货币[0]" xfId="1" builtinId="7"/>
    <cellStyle name="链接单元格 5" xfId="2"/>
    <cellStyle name="常规 435" xfId="3"/>
    <cellStyle name="常规 440" xfId="4"/>
    <cellStyle name="20% - 强调文字颜色 3" xfId="5" builtinId="38"/>
    <cellStyle name="输入" xfId="6" builtinId="20"/>
    <cellStyle name="强调文字颜色 2 3 2" xfId="7"/>
    <cellStyle name="汇总 6" xfId="8"/>
    <cellStyle name="Accent5 9" xfId="9"/>
    <cellStyle name="货币" xfId="10" builtinId="4"/>
    <cellStyle name="常规 2 2 4" xfId="11"/>
    <cellStyle name="_ET_STYLE_NoName_00__Book1_1 2 2 2" xfId="12"/>
    <cellStyle name="部门 4" xfId="13"/>
    <cellStyle name="百分比 2 8 2" xfId="14"/>
    <cellStyle name="Accent1 5" xfId="15"/>
    <cellStyle name="args.style" xfId="16"/>
    <cellStyle name="好 3 2 2" xfId="17"/>
    <cellStyle name="_Book1_2 2" xfId="18"/>
    <cellStyle name="Accent2 - 20% 2" xfId="19"/>
    <cellStyle name="适中 5 2" xfId="20"/>
    <cellStyle name="常规 3 2 3 2" xfId="21"/>
    <cellStyle name="Accent2 - 40%" xfId="22"/>
    <cellStyle name="常规 3 4 3" xfId="23"/>
    <cellStyle name="千位分隔[0]" xfId="24" builtinId="6"/>
    <cellStyle name="常规 26 2" xfId="25"/>
    <cellStyle name="40% - 强调文字颜色 3" xfId="26" builtinId="39"/>
    <cellStyle name="差" xfId="27" builtinId="27"/>
    <cellStyle name="常规 7 3" xfId="28"/>
    <cellStyle name="千位分隔" xfId="29" builtinId="3"/>
    <cellStyle name="60% - 强调文字颜色 3" xfId="30" builtinId="40"/>
    <cellStyle name="Accent6 4" xfId="31"/>
    <cellStyle name="超链接" xfId="32" builtinId="8"/>
    <cellStyle name="Input [yellow] 4" xfId="33"/>
    <cellStyle name="好_0605石屏县 2 2" xfId="34"/>
    <cellStyle name="Accent2 - 60%" xfId="35"/>
    <cellStyle name="日期" xfId="36"/>
    <cellStyle name="60% - 强调文字颜色 6 3 2" xfId="37"/>
    <cellStyle name="百分比" xfId="38" builtinId="5"/>
    <cellStyle name="已访问的超链接" xfId="39" builtinId="9"/>
    <cellStyle name="Accent4 5" xfId="40"/>
    <cellStyle name="差_Book1 2" xfId="41"/>
    <cellStyle name="60% - 强调文字颜色 4 2 2 2" xfId="42"/>
    <cellStyle name="好_2007年地州资金往来对账表 3" xfId="43"/>
    <cellStyle name="60% - 强调文字颜色 2 3" xfId="44"/>
    <cellStyle name="注释" xfId="45" builtinId="10"/>
    <cellStyle name="常规 6" xfId="46"/>
    <cellStyle name="_ET_STYLE_NoName_00__Sheet3" xfId="47"/>
    <cellStyle name="60% - 强调文字颜色 2" xfId="48" builtinId="36"/>
    <cellStyle name="Accent6 3" xfId="49"/>
    <cellStyle name="Accent5 - 60% 2 2" xfId="50"/>
    <cellStyle name="标题 4" xfId="51" builtinId="19"/>
    <cellStyle name="解释性文本 2 2" xfId="52"/>
    <cellStyle name="百分比 7" xfId="53"/>
    <cellStyle name="Accent3 4 2" xfId="54"/>
    <cellStyle name="常规 4 2 2 3" xfId="55"/>
    <cellStyle name="常规 6 5" xfId="56"/>
    <cellStyle name="警告文本" xfId="57" builtinId="11"/>
    <cellStyle name="常规 5 2" xfId="58"/>
    <cellStyle name="60% - 强调文字颜色 2 2 2" xfId="59"/>
    <cellStyle name="标题" xfId="60" builtinId="15"/>
    <cellStyle name="标题 1 5 2" xfId="61"/>
    <cellStyle name="Accent1 - 60% 2 2" xfId="62"/>
    <cellStyle name="解释性文本" xfId="63" builtinId="53"/>
    <cellStyle name="标题 1" xfId="64" builtinId="16"/>
    <cellStyle name="百分比 4" xfId="65"/>
    <cellStyle name="标题 2" xfId="66" builtinId="17"/>
    <cellStyle name="百分比 5" xfId="67"/>
    <cellStyle name="常规 5 2 2" xfId="68"/>
    <cellStyle name="60% - 强调文字颜色 2 2 2 2" xfId="69"/>
    <cellStyle name="0,0_x000d__x000a_NA_x000d__x000a_" xfId="70"/>
    <cellStyle name="差 7" xfId="71"/>
    <cellStyle name="Accent4 2 2" xfId="72"/>
    <cellStyle name="60% - 强调文字颜色 1" xfId="73" builtinId="32"/>
    <cellStyle name="Accent6 2" xfId="74"/>
    <cellStyle name="标题 3" xfId="75" builtinId="18"/>
    <cellStyle name="百分比 6" xfId="76"/>
    <cellStyle name="60% - 强调文字颜色 4" xfId="77" builtinId="44"/>
    <cellStyle name="Accent6 5" xfId="78"/>
    <cellStyle name="输出" xfId="79" builtinId="21"/>
    <cellStyle name="计算" xfId="80" builtinId="22"/>
    <cellStyle name="40% - 强调文字颜色 4 2" xfId="81"/>
    <cellStyle name="检查单元格" xfId="82" builtinId="23"/>
    <cellStyle name="20% - 强调文字颜色 6" xfId="83" builtinId="50"/>
    <cellStyle name="常规 443" xfId="84"/>
    <cellStyle name="常规 8 3" xfId="85"/>
    <cellStyle name="常规 2 2 2 5" xfId="86"/>
    <cellStyle name="强调文字颜色 2" xfId="87" builtinId="33"/>
    <cellStyle name="标题 4 5 3" xfId="88"/>
    <cellStyle name="PSHeading 4" xfId="89"/>
    <cellStyle name="链接单元格" xfId="90" builtinId="24"/>
    <cellStyle name="60% - 强调文字颜色 4 2 3" xfId="91"/>
    <cellStyle name="差_0605石屏" xfId="92"/>
    <cellStyle name="汇总" xfId="93" builtinId="25"/>
    <cellStyle name="好" xfId="94" builtinId="26"/>
    <cellStyle name="适中 8" xfId="95"/>
    <cellStyle name="20% - 强调文字颜色 3 3" xfId="96"/>
    <cellStyle name="输出 3 3" xfId="97"/>
    <cellStyle name="适中" xfId="98" builtinId="28"/>
    <cellStyle name="20% - 强调文字颜色 5" xfId="99" builtinId="46"/>
    <cellStyle name="链接单元格 7" xfId="100"/>
    <cellStyle name="常规 442" xfId="101"/>
    <cellStyle name="常规 8 2" xfId="102"/>
    <cellStyle name="常规 2 2 2 4" xfId="103"/>
    <cellStyle name="强调文字颜色 1" xfId="104" builtinId="29"/>
    <cellStyle name="千位分隔 6 2" xfId="105"/>
    <cellStyle name="标题 4 5 2" xfId="106"/>
    <cellStyle name="编号 3 2" xfId="107"/>
    <cellStyle name="20% - 强调文字颜色 1" xfId="108" builtinId="30"/>
    <cellStyle name="链接单元格 3" xfId="109"/>
    <cellStyle name="常规 428" xfId="110"/>
    <cellStyle name="常规 433" xfId="111"/>
    <cellStyle name="Accent6 - 20% 2 2" xfId="112"/>
    <cellStyle name="汇总 3 3" xfId="113"/>
    <cellStyle name="40% - 强调文字颜色 1" xfId="114" builtinId="31"/>
    <cellStyle name="标题 5 4" xfId="115"/>
    <cellStyle name="20% - 强调文字颜色 2" xfId="116" builtinId="34"/>
    <cellStyle name="链接单元格 4" xfId="117"/>
    <cellStyle name="常规 429" xfId="118"/>
    <cellStyle name="常规 434" xfId="119"/>
    <cellStyle name="40% - 强调文字颜色 2" xfId="120" builtinId="35"/>
    <cellStyle name="检查单元格 3 4" xfId="121"/>
    <cellStyle name="Accent2 - 40% 2" xfId="122"/>
    <cellStyle name="差_11大理 2 2" xfId="123"/>
    <cellStyle name="强调文字颜色 3" xfId="124" builtinId="37"/>
    <cellStyle name="PSChar" xfId="125"/>
    <cellStyle name="强调文字颜色 4" xfId="126" builtinId="41"/>
    <cellStyle name="Accent2 - 40% 3" xfId="127"/>
    <cellStyle name="好_2008年地州对账表(国库资金）" xfId="128"/>
    <cellStyle name="20% - 强调文字颜色 4" xfId="129" builtinId="42"/>
    <cellStyle name="链接单元格 6" xfId="130"/>
    <cellStyle name="常规 436" xfId="131"/>
    <cellStyle name="常规 441" xfId="132"/>
    <cellStyle name="40% - 强调文字颜色 4" xfId="133" builtinId="43"/>
    <cellStyle name="强调文字颜色 5" xfId="134" builtinId="45"/>
    <cellStyle name="计算 4" xfId="135"/>
    <cellStyle name="常规_exceltmp1 2" xfId="136"/>
    <cellStyle name="60% - 强调文字颜色 5 2 2 2" xfId="137"/>
    <cellStyle name="常规 2 5 3 2" xfId="138"/>
    <cellStyle name="40% - 强调文字颜色 5" xfId="139" builtinId="47"/>
    <cellStyle name="标题 1 4 2" xfId="140"/>
    <cellStyle name="60% - 强调文字颜色 5" xfId="141" builtinId="48"/>
    <cellStyle name="Accent6 6" xfId="142"/>
    <cellStyle name="强调文字颜色 6" xfId="143" builtinId="49"/>
    <cellStyle name="40% - 强调文字颜色 6" xfId="144" builtinId="51"/>
    <cellStyle name="_弱电系统设备配置报价清单" xfId="145"/>
    <cellStyle name="标题 1 4 3" xfId="146"/>
    <cellStyle name="60% - 强调文字颜色 6" xfId="147" builtinId="52"/>
    <cellStyle name="Accent6 7" xfId="148"/>
    <cellStyle name="适中 5 3" xfId="149"/>
    <cellStyle name="Accent2 - 20% 3" xfId="150"/>
    <cellStyle name="常规 2 12 2" xfId="151"/>
    <cellStyle name="常规 3 2 3 3" xfId="152"/>
    <cellStyle name="_Book1_2 3" xfId="153"/>
    <cellStyle name="_ET_STYLE_NoName_00__Book1" xfId="154"/>
    <cellStyle name="_ET_STYLE_NoName_00_" xfId="155"/>
    <cellStyle name="_Book1_1" xfId="156"/>
    <cellStyle name="_20100326高清市院遂宁检察院1080P配置清单26日改" xfId="157"/>
    <cellStyle name="百分比 2 2 4" xfId="158"/>
    <cellStyle name="Accent2 - 20% 2 2" xfId="159"/>
    <cellStyle name="_Book1_2 2 2" xfId="160"/>
    <cellStyle name="常规 2 5 4 2" xfId="161"/>
    <cellStyle name="百分比 2 2 5" xfId="162"/>
    <cellStyle name="_Book1_2 2 3" xfId="163"/>
    <cellStyle name="百分比 2 10 2" xfId="164"/>
    <cellStyle name="百分比 2 2 4 2" xfId="165"/>
    <cellStyle name="_Book1_2 2 2 2" xfId="166"/>
    <cellStyle name="_Book1_3 2" xfId="167"/>
    <cellStyle name="超级链接 2 2" xfId="168"/>
    <cellStyle name="_Book1" xfId="169"/>
    <cellStyle name="常规 2 7 2" xfId="170"/>
    <cellStyle name="适中 5" xfId="171"/>
    <cellStyle name="Accent2 - 20%" xfId="172"/>
    <cellStyle name="常规 3 2 3" xfId="173"/>
    <cellStyle name="_Book1_2" xfId="174"/>
    <cellStyle name="百分比 2 3 4" xfId="175"/>
    <cellStyle name="常规 2 16" xfId="176"/>
    <cellStyle name="差_2008年地州对账表(国库资金） 3" xfId="177"/>
    <cellStyle name="_Book1_2 3 2" xfId="178"/>
    <cellStyle name="_Book1_2 4" xfId="179"/>
    <cellStyle name="_Book1_3" xfId="180"/>
    <cellStyle name="Accent1 4 2" xfId="181"/>
    <cellStyle name="超级链接 2" xfId="182"/>
    <cellStyle name="Accent5 - 60% 3" xfId="183"/>
    <cellStyle name="_ET_STYLE_NoName_00__Book1_1" xfId="184"/>
    <cellStyle name="常规 2 3 3 2" xfId="185"/>
    <cellStyle name="_ET_STYLE_NoName_00__Book1_1 2" xfId="186"/>
    <cellStyle name="常规 2 3 3 2 2" xfId="187"/>
    <cellStyle name="_ET_STYLE_NoName_00__Book1_1 2 2" xfId="188"/>
    <cellStyle name="标题 2 2 2 2" xfId="189"/>
    <cellStyle name="_ET_STYLE_NoName_00__Book1_1 2 3" xfId="190"/>
    <cellStyle name="百分比 2 7 2" xfId="191"/>
    <cellStyle name="Percent [2]" xfId="192"/>
    <cellStyle name="_ET_STYLE_NoName_00__Book1_1 3" xfId="193"/>
    <cellStyle name="Accent1 4" xfId="194"/>
    <cellStyle name="超级链接" xfId="195"/>
    <cellStyle name="_ET_STYLE_NoName_00__Book1_1 3 2" xfId="196"/>
    <cellStyle name="_ET_STYLE_NoName_00__Book1_1 4" xfId="197"/>
    <cellStyle name="Accent5 4" xfId="198"/>
    <cellStyle name="_关闭破产企业已移交地方管理中小学校退休教师情况明细表(1)" xfId="199"/>
    <cellStyle name="警告文本 4 2" xfId="200"/>
    <cellStyle name="0,0_x005f_x000d__x005f_x000a_NA_x005f_x000d__x005f_x000a_" xfId="201"/>
    <cellStyle name="20% - 强调文字颜色 1 2" xfId="202"/>
    <cellStyle name="链接单元格 3 2 2" xfId="203"/>
    <cellStyle name="常规 11 4" xfId="204"/>
    <cellStyle name="20% - 强调文字颜色 1 2 2" xfId="205"/>
    <cellStyle name="强调文字颜色 2 2 2 2" xfId="206"/>
    <cellStyle name="Accent1 - 20% 2" xfId="207"/>
    <cellStyle name="20% - 强调文字颜色 1 3" xfId="208"/>
    <cellStyle name="20% - 强调文字颜色 2 2" xfId="209"/>
    <cellStyle name="20% - 强调文字颜色 2 2 2" xfId="210"/>
    <cellStyle name="60% - 强调文字颜色 3 2 2 2" xfId="211"/>
    <cellStyle name="20% - 强调文字颜色 2 3" xfId="212"/>
    <cellStyle name="适中 7" xfId="213"/>
    <cellStyle name="20% - 强调文字颜色 3 2" xfId="214"/>
    <cellStyle name="常规 3 2 5" xfId="215"/>
    <cellStyle name="20% - 强调文字颜色 3 2 2" xfId="216"/>
    <cellStyle name="20% - 强调文字颜色 4 2" xfId="217"/>
    <cellStyle name="常规 3 3 5" xfId="218"/>
    <cellStyle name="Mon閠aire_!!!GO" xfId="219"/>
    <cellStyle name="20% - 强调文字颜色 4 2 2" xfId="220"/>
    <cellStyle name="常规 3 3 5 2" xfId="221"/>
    <cellStyle name="20% - 强调文字颜色 4 3" xfId="222"/>
    <cellStyle name="常规 3 3 6" xfId="223"/>
    <cellStyle name="Accent6 - 60% 2 2" xfId="224"/>
    <cellStyle name="20% - 强调文字颜色 5 2" xfId="225"/>
    <cellStyle name="20% - 强调文字颜色 5 2 2" xfId="226"/>
    <cellStyle name="20% - 强调文字颜色 5 3" xfId="227"/>
    <cellStyle name="20% - 强调文字颜色 6 2" xfId="228"/>
    <cellStyle name="Accent6 - 20% 3" xfId="229"/>
    <cellStyle name="20% - 强调文字颜色 6 2 2" xfId="230"/>
    <cellStyle name="解释性文本 3 2 2" xfId="231"/>
    <cellStyle name="20% - 强调文字颜色 6 3" xfId="232"/>
    <cellStyle name="40% - 强调文字颜色 1 2" xfId="233"/>
    <cellStyle name="常规 4 3 5" xfId="234"/>
    <cellStyle name="40% - 强调文字颜色 1 2 2" xfId="235"/>
    <cellStyle name="Accent1" xfId="236"/>
    <cellStyle name="40% - 强调文字颜色 1 3" xfId="237"/>
    <cellStyle name="常规 9 2" xfId="238"/>
    <cellStyle name="40% - 强调文字颜色 2 2" xfId="239"/>
    <cellStyle name="常规 2 3 2 4" xfId="240"/>
    <cellStyle name="40% - 强调文字颜色 2 2 2" xfId="241"/>
    <cellStyle name="常规 2 3 2 4 2" xfId="242"/>
    <cellStyle name="40% - 强调文字颜色 2 3" xfId="243"/>
    <cellStyle name="常规 2 3 2 5" xfId="244"/>
    <cellStyle name="40% - 强调文字颜色 3 2" xfId="245"/>
    <cellStyle name="常规 2 3 3 4" xfId="246"/>
    <cellStyle name="40% - 强调文字颜色 3 2 2" xfId="247"/>
    <cellStyle name="40% - 强调文字颜色 3 3" xfId="248"/>
    <cellStyle name="千位分隔 5" xfId="249"/>
    <cellStyle name="标题 4 4" xfId="250"/>
    <cellStyle name="40% - 强调文字颜色 4 2 2" xfId="251"/>
    <cellStyle name="Accent6 - 20% 2" xfId="252"/>
    <cellStyle name="40% - 强调文字颜色 4 3" xfId="253"/>
    <cellStyle name="40% - 强调文字颜色 5 2" xfId="254"/>
    <cellStyle name="好 2 3" xfId="255"/>
    <cellStyle name="计算 4 2 2" xfId="256"/>
    <cellStyle name="60% - 强调文字颜色 4 3" xfId="257"/>
    <cellStyle name="常规 11 11 2 2" xfId="258"/>
    <cellStyle name="40% - 强调文字颜色 5 2 2" xfId="259"/>
    <cellStyle name="40% - 强调文字颜色 5 3" xfId="260"/>
    <cellStyle name="好 2 4" xfId="261"/>
    <cellStyle name="40% - 强调文字颜色 6 2" xfId="262"/>
    <cellStyle name="好 3 3" xfId="263"/>
    <cellStyle name="标题 2 2 4" xfId="264"/>
    <cellStyle name="适中 2 2" xfId="265"/>
    <cellStyle name="百分比 2 9" xfId="266"/>
    <cellStyle name="Accent2 5" xfId="267"/>
    <cellStyle name="适中 2 2 2" xfId="268"/>
    <cellStyle name="百分比 2 9 2" xfId="269"/>
    <cellStyle name="40% - 强调文字颜色 6 2 2" xfId="270"/>
    <cellStyle name="40% - 强调文字颜色 6 3" xfId="271"/>
    <cellStyle name="好 3 4" xfId="272"/>
    <cellStyle name="60% - 强调文字颜色 1 2" xfId="273"/>
    <cellStyle name="输出 3 4" xfId="274"/>
    <cellStyle name="Accent6 2 2" xfId="275"/>
    <cellStyle name="60% - 强调文字颜色 1 2 2" xfId="276"/>
    <cellStyle name="商品名称 2 2" xfId="277"/>
    <cellStyle name="标题 3 2 4" xfId="278"/>
    <cellStyle name="好 7" xfId="279"/>
    <cellStyle name="60% - 强调文字颜色 1 2 2 2" xfId="280"/>
    <cellStyle name="百分比 2 3 4 2" xfId="281"/>
    <cellStyle name="60% - 强调文字颜色 1 2 3" xfId="282"/>
    <cellStyle name="60% - 强调文字颜色 1 3" xfId="283"/>
    <cellStyle name="千位分隔 2 3" xfId="284"/>
    <cellStyle name="60% - 强调文字颜色 1 3 2" xfId="285"/>
    <cellStyle name="输出 4 4" xfId="286"/>
    <cellStyle name="Accent6 3 2" xfId="287"/>
    <cellStyle name="常规 5" xfId="288"/>
    <cellStyle name="60% - 强调文字颜色 2 2" xfId="289"/>
    <cellStyle name="Accent6 - 60%" xfId="290"/>
    <cellStyle name="常规 5 3" xfId="291"/>
    <cellStyle name="60% - 强调文字颜色 2 2 3" xfId="292"/>
    <cellStyle name="常规 6 2" xfId="293"/>
    <cellStyle name="注释 2" xfId="294"/>
    <cellStyle name="60% - 强调文字颜色 2 3 2" xfId="295"/>
    <cellStyle name="60% - 强调文字颜色 3 2" xfId="296"/>
    <cellStyle name="Accent6 4 2" xfId="297"/>
    <cellStyle name="60% - 强调文字颜色 3 2 2" xfId="298"/>
    <cellStyle name="60% - 强调文字颜色 3 2 3" xfId="299"/>
    <cellStyle name="好 2 2 2" xfId="300"/>
    <cellStyle name="Accent5 - 40% 2" xfId="301"/>
    <cellStyle name="60% - 强调文字颜色 3 3" xfId="302"/>
    <cellStyle name="Accent5 - 40% 2 2" xfId="303"/>
    <cellStyle name="汇总 7" xfId="304"/>
    <cellStyle name="60% - 强调文字颜色 3 3 2" xfId="305"/>
    <cellStyle name="60% - 强调文字颜色 4 2" xfId="306"/>
    <cellStyle name="Accent6 5 2" xfId="307"/>
    <cellStyle name="60% - 强调文字颜色 4 2 2" xfId="308"/>
    <cellStyle name="60% - 强调文字颜色 4 3 2" xfId="309"/>
    <cellStyle name="常规 15" xfId="310"/>
    <cellStyle name="常规 20" xfId="311"/>
    <cellStyle name="标题 1 4 2 2" xfId="312"/>
    <cellStyle name="60% - 强调文字颜色 5 2" xfId="313"/>
    <cellStyle name="常规_exceltmp1" xfId="314"/>
    <cellStyle name="60% - 强调文字颜色 5 2 2" xfId="315"/>
    <cellStyle name="常规 2 5 3" xfId="316"/>
    <cellStyle name="百分比 2 10" xfId="317"/>
    <cellStyle name="常规 2 2 2 3 2" xfId="318"/>
    <cellStyle name="60% - 强调文字颜色 5 2 3" xfId="319"/>
    <cellStyle name="常规 2 5 4" xfId="320"/>
    <cellStyle name="60% - 强调文字颜色 5 3" xfId="321"/>
    <cellStyle name="60% - 强调文字颜色 5 3 2" xfId="322"/>
    <cellStyle name="常规 2 6 3" xfId="323"/>
    <cellStyle name="RowLevel_0" xfId="324"/>
    <cellStyle name="60% - 强调文字颜色 6 14" xfId="325"/>
    <cellStyle name="后继超级链接" xfId="326"/>
    <cellStyle name="常规_预算调整12月" xfId="327"/>
    <cellStyle name="60% - 强调文字颜色 6 2" xfId="328"/>
    <cellStyle name="强调文字颜色 5 2 3" xfId="329"/>
    <cellStyle name="Header2" xfId="330"/>
    <cellStyle name="60% - 强调文字颜色 6 2 2" xfId="331"/>
    <cellStyle name="Header2 2" xfId="332"/>
    <cellStyle name="60% - 强调文字颜色 6 2 2 2" xfId="333"/>
    <cellStyle name="60% - 强调文字颜色 6 2 3" xfId="334"/>
    <cellStyle name="60% - 强调文字颜色 6 3" xfId="335"/>
    <cellStyle name="6mal" xfId="336"/>
    <cellStyle name="Accent4 9" xfId="337"/>
    <cellStyle name="强调文字颜色 2 2 2" xfId="338"/>
    <cellStyle name="Accent1 - 20%" xfId="339"/>
    <cellStyle name="常规 2 3 3 3" xfId="340"/>
    <cellStyle name="Accent5 - 20%" xfId="341"/>
    <cellStyle name="好_11大理" xfId="342"/>
    <cellStyle name="Accent1 - 20% 2 2" xfId="343"/>
    <cellStyle name="Accent1 - 20% 3" xfId="344"/>
    <cellStyle name="Date" xfId="345"/>
    <cellStyle name="Accent2 6" xfId="346"/>
    <cellStyle name="常规 2 2 4 2" xfId="347"/>
    <cellStyle name="百分比 2 9 3" xfId="348"/>
    <cellStyle name="Accent1 - 20% 8 2 2_Sheet3" xfId="349"/>
    <cellStyle name="常规 2 2 11" xfId="350"/>
    <cellStyle name="Accent6 9" xfId="351"/>
    <cellStyle name="标题 6 2 2" xfId="352"/>
    <cellStyle name="Accent1 - 40%" xfId="353"/>
    <cellStyle name="Accent1 - 40% 2" xfId="354"/>
    <cellStyle name="Accent1 - 40% 2 2" xfId="355"/>
    <cellStyle name="PSHeading 3 2" xfId="356"/>
    <cellStyle name="Accent1 - 40% 3" xfId="357"/>
    <cellStyle name="Accent1 - 60%" xfId="358"/>
    <cellStyle name="标题 1 5" xfId="359"/>
    <cellStyle name="Accent1 - 60% 2" xfId="360"/>
    <cellStyle name="注释 4 2 2" xfId="361"/>
    <cellStyle name="常规 17 2" xfId="362"/>
    <cellStyle name="标题 1 6" xfId="363"/>
    <cellStyle name="Accent1 - 60% 3" xfId="364"/>
    <cellStyle name="Date 3" xfId="365"/>
    <cellStyle name="Accent1 2" xfId="366"/>
    <cellStyle name="Currency [0]_!!!GO" xfId="367"/>
    <cellStyle name="Accent1 2 2" xfId="368"/>
    <cellStyle name="Accent1 3" xfId="369"/>
    <cellStyle name="Accent1 3 2" xfId="370"/>
    <cellStyle name="常规 2" xfId="371"/>
    <cellStyle name="Accent1 5 2" xfId="372"/>
    <cellStyle name="sstot" xfId="373"/>
    <cellStyle name="Accent1 6" xfId="374"/>
    <cellStyle name="常规 2 2 3 2" xfId="375"/>
    <cellStyle name="部门 3 2" xfId="376"/>
    <cellStyle name="Accent1 7" xfId="377"/>
    <cellStyle name="常规 2 2 3 3" xfId="378"/>
    <cellStyle name="Accent4 - 60% 2" xfId="379"/>
    <cellStyle name="Accent1 7 3 3" xfId="380"/>
    <cellStyle name="Accent1 8" xfId="381"/>
    <cellStyle name="差_1110洱源 2" xfId="382"/>
    <cellStyle name="常规 2 2 3 4" xfId="383"/>
    <cellStyle name="Accent1 9" xfId="384"/>
    <cellStyle name="差_1110洱源 3" xfId="385"/>
    <cellStyle name="常规 9 3" xfId="386"/>
    <cellStyle name="强调文字颜色 5 2 2 2" xfId="387"/>
    <cellStyle name="Header1 2" xfId="388"/>
    <cellStyle name="Accent2" xfId="389"/>
    <cellStyle name="输入 2 4" xfId="390"/>
    <cellStyle name="Accent2 - 40% 2 2" xfId="391"/>
    <cellStyle name="日期 2" xfId="392"/>
    <cellStyle name="Accent2 - 60% 2" xfId="393"/>
    <cellStyle name="日期 2 2" xfId="394"/>
    <cellStyle name="Accent2 - 60% 2 2" xfId="395"/>
    <cellStyle name="Accent5 - 40% 3" xfId="396"/>
    <cellStyle name="好_0605石屏 2" xfId="397"/>
    <cellStyle name="日期 3" xfId="398"/>
    <cellStyle name="Accent2 - 60% 3" xfId="399"/>
    <cellStyle name="Accent2 2" xfId="400"/>
    <cellStyle name="Accent2 2 2" xfId="401"/>
    <cellStyle name="强调文字颜色 4 3" xfId="402"/>
    <cellStyle name="t" xfId="403"/>
    <cellStyle name="Accent2 3" xfId="404"/>
    <cellStyle name="Accent2 3 2" xfId="405"/>
    <cellStyle name="Accent2 4" xfId="406"/>
    <cellStyle name="Accent2 4 2" xfId="407"/>
    <cellStyle name="Accent2 5 2" xfId="408"/>
    <cellStyle name="百分比 2 9 2 2" xfId="409"/>
    <cellStyle name="Accent2 7" xfId="410"/>
    <cellStyle name="Accent2 8" xfId="411"/>
    <cellStyle name="Accent2 9" xfId="412"/>
    <cellStyle name="Accent3" xfId="413"/>
    <cellStyle name="Milliers_!!!GO" xfId="414"/>
    <cellStyle name="Accent3 - 20%" xfId="415"/>
    <cellStyle name="Accent5 2" xfId="416"/>
    <cellStyle name="百分比 4 3" xfId="417"/>
    <cellStyle name="常规 2 2 7" xfId="418"/>
    <cellStyle name="标题 1 3" xfId="419"/>
    <cellStyle name="Accent3 - 20% 2" xfId="420"/>
    <cellStyle name="Accent5 2 2" xfId="421"/>
    <cellStyle name="差_0605石屏 3" xfId="422"/>
    <cellStyle name="Accent5 6" xfId="423"/>
    <cellStyle name="汇总 3" xfId="424"/>
    <cellStyle name="标题 1 3 2" xfId="425"/>
    <cellStyle name="Accent3 - 20% 2 2" xfId="426"/>
    <cellStyle name="标题 1 4" xfId="427"/>
    <cellStyle name="Accent3 - 20% 3" xfId="428"/>
    <cellStyle name="Mon閠aire [0]_!!!GO" xfId="429"/>
    <cellStyle name="好_0502通海县" xfId="430"/>
    <cellStyle name="Accent4 3 2" xfId="431"/>
    <cellStyle name="Accent3 - 40%" xfId="432"/>
    <cellStyle name="Accent3 - 40% 2" xfId="433"/>
    <cellStyle name="Accent3 - 40% 2 2" xfId="434"/>
    <cellStyle name="好_0502通海县 3" xfId="435"/>
    <cellStyle name="捠壿 [0.00]_Region Orders (2)" xfId="436"/>
    <cellStyle name="Accent4 - 60%" xfId="437"/>
    <cellStyle name="百分比 2 6 2" xfId="438"/>
    <cellStyle name="常规 15 2 2" xfId="439"/>
    <cellStyle name="Accent3 - 40% 3" xfId="440"/>
    <cellStyle name="Accent4 5 2" xfId="441"/>
    <cellStyle name="Accent3 - 60%" xfId="442"/>
    <cellStyle name="百分比 16" xfId="443"/>
    <cellStyle name="Accent3 - 60% 2" xfId="444"/>
    <cellStyle name="好_M01-1 3" xfId="445"/>
    <cellStyle name="编号" xfId="446"/>
    <cellStyle name="Accent3 - 60% 2 2" xfId="447"/>
    <cellStyle name="常规 17 2 2" xfId="448"/>
    <cellStyle name="Accent3 - 60% 3" xfId="449"/>
    <cellStyle name="Accent3 2" xfId="450"/>
    <cellStyle name="comma zerodec" xfId="451"/>
    <cellStyle name="Accent3 2 2" xfId="452"/>
    <cellStyle name="Accent3 3" xfId="453"/>
    <cellStyle name="Accent3 3 2" xfId="454"/>
    <cellStyle name="解释性文本 2" xfId="455"/>
    <cellStyle name="Accent3 4" xfId="456"/>
    <cellStyle name="解释性文本 3" xfId="457"/>
    <cellStyle name="Accent3 5" xfId="458"/>
    <cellStyle name="解释性文本 3 2" xfId="459"/>
    <cellStyle name="Accent3 5 2" xfId="460"/>
    <cellStyle name="解释性文本 4" xfId="461"/>
    <cellStyle name="Accent3 6" xfId="462"/>
    <cellStyle name="常规 2 2 5 2" xfId="463"/>
    <cellStyle name="Moneda_96 Risk" xfId="464"/>
    <cellStyle name="Accent3 7" xfId="465"/>
    <cellStyle name="解释性文本 5" xfId="466"/>
    <cellStyle name="差 2" xfId="467"/>
    <cellStyle name="Accent3 8" xfId="468"/>
    <cellStyle name="解释性文本 6" xfId="469"/>
    <cellStyle name="差 3" xfId="470"/>
    <cellStyle name="百分比 2" xfId="471"/>
    <cellStyle name="常规 2 7 3 2" xfId="472"/>
    <cellStyle name="Accent3 9" xfId="473"/>
    <cellStyle name="解释性文本 7" xfId="474"/>
    <cellStyle name="差 4" xfId="475"/>
    <cellStyle name="Accent4" xfId="476"/>
    <cellStyle name="百分比 2 2 2" xfId="477"/>
    <cellStyle name="Accent4 - 20%" xfId="478"/>
    <cellStyle name="差 4 2 2" xfId="479"/>
    <cellStyle name="百分比 2 2 2 2" xfId="480"/>
    <cellStyle name="常规 2 4 2 4" xfId="481"/>
    <cellStyle name="Accent4 - 20% 2" xfId="482"/>
    <cellStyle name="百分比 2 2 2 2 2" xfId="483"/>
    <cellStyle name="Accent4 - 20% 2 2" xfId="484"/>
    <cellStyle name="强调 2 2" xfId="485"/>
    <cellStyle name="百分比 2 2 2 3" xfId="486"/>
    <cellStyle name="Accent4 - 20% 3" xfId="487"/>
    <cellStyle name="百分比 2 4 2" xfId="488"/>
    <cellStyle name="输入 4" xfId="489"/>
    <cellStyle name="Accent4 - 40%" xfId="490"/>
    <cellStyle name="Accent6 - 40%" xfId="491"/>
    <cellStyle name="百分比 2 4 2 2" xfId="492"/>
    <cellStyle name="常规 3 3" xfId="493"/>
    <cellStyle name="输入 4 2" xfId="494"/>
    <cellStyle name="Accent4 - 40% 2" xfId="495"/>
    <cellStyle name="商品名称 4" xfId="496"/>
    <cellStyle name="Accent6 - 40% 2" xfId="497"/>
    <cellStyle name="常规 3 3 2" xfId="498"/>
    <cellStyle name="输入 4 2 2" xfId="499"/>
    <cellStyle name="Accent4 - 40% 2 2" xfId="500"/>
    <cellStyle name="常规 3 4" xfId="501"/>
    <cellStyle name="输入 4 3" xfId="502"/>
    <cellStyle name="Accent4 - 40% 3" xfId="503"/>
    <cellStyle name="标题 7 4" xfId="504"/>
    <cellStyle name="Accent4 - 60% 2 2" xfId="505"/>
    <cellStyle name="PSSpacer" xfId="506"/>
    <cellStyle name="Accent4 - 60% 3" xfId="507"/>
    <cellStyle name="Accent4 2" xfId="508"/>
    <cellStyle name="Accent6" xfId="509"/>
    <cellStyle name="New Times Roman" xfId="510"/>
    <cellStyle name="Accent4 3" xfId="511"/>
    <cellStyle name="Accent4 4" xfId="512"/>
    <cellStyle name="借出原因" xfId="513"/>
    <cellStyle name="PSHeading 5" xfId="514"/>
    <cellStyle name="Accent4 4 2" xfId="515"/>
    <cellStyle name="百分比 4 2 2" xfId="516"/>
    <cellStyle name="Accent4 6" xfId="517"/>
    <cellStyle name="常规 2 2 6 2" xfId="518"/>
    <cellStyle name="标题 1 2 2" xfId="519"/>
    <cellStyle name="Accent4 7" xfId="520"/>
    <cellStyle name="标题 1 2 3" xfId="521"/>
    <cellStyle name="Accent4 8" xfId="522"/>
    <cellStyle name="标题 1 2 4" xfId="523"/>
    <cellStyle name="Accent5" xfId="524"/>
    <cellStyle name="常规 2 3 3 3 2" xfId="525"/>
    <cellStyle name="Accent5 - 20% 2" xfId="526"/>
    <cellStyle name="Accent5 - 20% 2 2" xfId="527"/>
    <cellStyle name="好_11大理 3" xfId="528"/>
    <cellStyle name="好_M01-1 2" xfId="529"/>
    <cellStyle name="Input [yellow] 2 2 2" xfId="530"/>
    <cellStyle name="Accent5 - 20% 3" xfId="531"/>
    <cellStyle name="好 2 2" xfId="532"/>
    <cellStyle name="Accent5 - 40%" xfId="533"/>
    <cellStyle name="常规 12" xfId="534"/>
    <cellStyle name="好 4 2" xfId="535"/>
    <cellStyle name="标题 2 3 3" xfId="536"/>
    <cellStyle name="Accent5 - 60%" xfId="537"/>
    <cellStyle name="常规 12 2" xfId="538"/>
    <cellStyle name="好 4 2 2" xfId="539"/>
    <cellStyle name="Accent5 - 60% 2" xfId="540"/>
    <cellStyle name="Category" xfId="541"/>
    <cellStyle name="Accent5 3" xfId="542"/>
    <cellStyle name="Category 2" xfId="543"/>
    <cellStyle name="标题 2 3" xfId="544"/>
    <cellStyle name="Accent5 3 2" xfId="545"/>
    <cellStyle name="Comma [0]_!!!GO" xfId="546"/>
    <cellStyle name="标题 3 3" xfId="547"/>
    <cellStyle name="Accent5 4 2" xfId="548"/>
    <cellStyle name="Accent5 5" xfId="549"/>
    <cellStyle name="汇总 2" xfId="550"/>
    <cellStyle name="差_0605石屏 2" xfId="551"/>
    <cellStyle name="Accent5 5 2" xfId="552"/>
    <cellStyle name="汇总 2 2" xfId="553"/>
    <cellStyle name="差_0605石屏 2 2" xfId="554"/>
    <cellStyle name="汇总 4" xfId="555"/>
    <cellStyle name="Accent5 7" xfId="556"/>
    <cellStyle name="标题 1 3 3" xfId="557"/>
    <cellStyle name="汇总 5" xfId="558"/>
    <cellStyle name="Accent5 8" xfId="559"/>
    <cellStyle name="百分比 2 3 2 2 2" xfId="560"/>
    <cellStyle name="标题 1 3 4" xfId="561"/>
    <cellStyle name="Accent6 - 20%" xfId="562"/>
    <cellStyle name="Accent6 - 40% 2 2" xfId="563"/>
    <cellStyle name="标题 3 4 4" xfId="564"/>
    <cellStyle name="常规 3 3 3" xfId="565"/>
    <cellStyle name="常规_2007年云南省向人大报送政府收支预算表格式编制过程表" xfId="566"/>
    <cellStyle name="ColLevel_0" xfId="567"/>
    <cellStyle name="Accent6 - 40% 3" xfId="568"/>
    <cellStyle name="Accent6 - 60% 2" xfId="569"/>
    <cellStyle name="Accent6 - 60% 3" xfId="570"/>
    <cellStyle name="Accent6 8" xfId="571"/>
    <cellStyle name="标题 1 4 4" xfId="572"/>
    <cellStyle name="Comma_!!!GO" xfId="573"/>
    <cellStyle name="百分比 2 4 3" xfId="574"/>
    <cellStyle name="Currency_!!!GO" xfId="575"/>
    <cellStyle name="标题 3 3 2" xfId="576"/>
    <cellStyle name="分级显示列_1_Book1" xfId="577"/>
    <cellStyle name="常规 13" xfId="578"/>
    <cellStyle name="好 4 3" xfId="579"/>
    <cellStyle name="标题 2 3 4" xfId="580"/>
    <cellStyle name="Currency1" xfId="581"/>
    <cellStyle name="常规 2 2 11 2" xfId="582"/>
    <cellStyle name="Date 2" xfId="583"/>
    <cellStyle name="Date 2 2" xfId="584"/>
    <cellStyle name="差_0502通海县 3" xfId="585"/>
    <cellStyle name="Dollar (zero dec)" xfId="586"/>
    <cellStyle name="百分比 5 2" xfId="587"/>
    <cellStyle name="常规 2 3 6" xfId="588"/>
    <cellStyle name="标题 2 2" xfId="589"/>
    <cellStyle name="常规 5 2 2 2" xfId="590"/>
    <cellStyle name="Grey" xfId="591"/>
    <cellStyle name="强调文字颜色 5 2 2" xfId="592"/>
    <cellStyle name="Header1" xfId="593"/>
    <cellStyle name="Header2 2 2" xfId="594"/>
    <cellStyle name="Header2 3" xfId="595"/>
    <cellStyle name="千位分隔 2 4" xfId="596"/>
    <cellStyle name="Input [yellow]" xfId="597"/>
    <cellStyle name="千位分隔 2 4 2" xfId="598"/>
    <cellStyle name="Input [yellow] 2" xfId="599"/>
    <cellStyle name="好_M01-1" xfId="600"/>
    <cellStyle name="Input [yellow] 2 2" xfId="601"/>
    <cellStyle name="Input [yellow] 2 3" xfId="602"/>
    <cellStyle name="常规 4 3 4 2" xfId="603"/>
    <cellStyle name="Input [yellow] 3" xfId="604"/>
    <cellStyle name="Input [yellow] 3 2" xfId="605"/>
    <cellStyle name="强调文字颜色 3 3" xfId="606"/>
    <cellStyle name="常规 2 10" xfId="607"/>
    <cellStyle name="Input Cells" xfId="608"/>
    <cellStyle name="Linked Cells" xfId="609"/>
    <cellStyle name="标题 6 3" xfId="610"/>
    <cellStyle name="Millares [0]_96 Risk" xfId="611"/>
    <cellStyle name="Millares_96 Risk" xfId="612"/>
    <cellStyle name="常规 2 2 2 2" xfId="613"/>
    <cellStyle name="部门 2 2" xfId="614"/>
    <cellStyle name="常规 10 41 2" xfId="615"/>
    <cellStyle name="千位分隔 2 3 2" xfId="616"/>
    <cellStyle name="Milliers [0]_!!!GO" xfId="617"/>
    <cellStyle name="Moneda [0]_96 Risk" xfId="618"/>
    <cellStyle name="数量 3" xfId="619"/>
    <cellStyle name="标题 1 2 2 2" xfId="620"/>
    <cellStyle name="Month" xfId="621"/>
    <cellStyle name="数量 3 2" xfId="622"/>
    <cellStyle name="Month 2" xfId="623"/>
    <cellStyle name="百分比 10" xfId="624"/>
    <cellStyle name="PSHeading 2" xfId="625"/>
    <cellStyle name="no dec" xfId="626"/>
    <cellStyle name="PSHeading 2 2" xfId="627"/>
    <cellStyle name="no dec 2" xfId="628"/>
    <cellStyle name="常规 101 3" xfId="629"/>
    <cellStyle name="常规 450" xfId="630"/>
    <cellStyle name="PSHeading 2 2 2" xfId="631"/>
    <cellStyle name="no dec 2 2" xfId="632"/>
    <cellStyle name="PSHeading 2 3" xfId="633"/>
    <cellStyle name="no dec 3" xfId="634"/>
    <cellStyle name="百分比 3 3 2" xfId="635"/>
    <cellStyle name="Normal" xfId="636"/>
    <cellStyle name="Normal - Style1" xfId="637"/>
    <cellStyle name="Normal_!!!GO" xfId="638"/>
    <cellStyle name="百分比 2 5 2" xfId="639"/>
    <cellStyle name="输入 3 3" xfId="640"/>
    <cellStyle name="常规 2 9 3" xfId="641"/>
    <cellStyle name="PSInt" xfId="642"/>
    <cellStyle name="常规 2 4" xfId="643"/>
    <cellStyle name="per.style" xfId="644"/>
    <cellStyle name="t_HVAC Equipment (3)" xfId="645"/>
    <cellStyle name="常规 2 3 4" xfId="646"/>
    <cellStyle name="常规 94" xfId="647"/>
    <cellStyle name="Percent [2] 2" xfId="648"/>
    <cellStyle name="Percent_!!!GO" xfId="649"/>
    <cellStyle name="标题 5" xfId="650"/>
    <cellStyle name="解释性文本 2 3" xfId="651"/>
    <cellStyle name="百分比 8" xfId="652"/>
    <cellStyle name="常规 2 3 2 3 2" xfId="653"/>
    <cellStyle name="Pourcentage_pldt" xfId="654"/>
    <cellStyle name="强调文字颜色 4 2" xfId="655"/>
    <cellStyle name="PSChar 2" xfId="656"/>
    <cellStyle name="PSHeading 3 3" xfId="657"/>
    <cellStyle name="编号 2 2" xfId="658"/>
    <cellStyle name="PSDate" xfId="659"/>
    <cellStyle name="编号 2 2 2" xfId="660"/>
    <cellStyle name="PSDate 2" xfId="661"/>
    <cellStyle name="标题 4 4 2 2" xfId="662"/>
    <cellStyle name="PSDec" xfId="663"/>
    <cellStyle name="编号 4" xfId="664"/>
    <cellStyle name="常规 16 2" xfId="665"/>
    <cellStyle name="PSDec 2" xfId="666"/>
    <cellStyle name="常规 10" xfId="667"/>
    <cellStyle name="PSHeading" xfId="668"/>
    <cellStyle name="常规 451" xfId="669"/>
    <cellStyle name="PSHeading 2 2 3" xfId="670"/>
    <cellStyle name="PSHeading 2 4" xfId="671"/>
    <cellStyle name="PSHeading 3" xfId="672"/>
    <cellStyle name="常规 2 9 3 2" xfId="673"/>
    <cellStyle name="PSInt 2" xfId="674"/>
    <cellStyle name="常规 2 4 2" xfId="675"/>
    <cellStyle name="输入 3" xfId="676"/>
    <cellStyle name="常规 2 9" xfId="677"/>
    <cellStyle name="PSSpacer 2" xfId="678"/>
    <cellStyle name="sstot 2" xfId="679"/>
    <cellStyle name="Standard_AREAS" xfId="680"/>
    <cellStyle name="强调文字颜色 4 3 2" xfId="681"/>
    <cellStyle name="t 2" xfId="682"/>
    <cellStyle name="t_HVAC Equipment (3) 2" xfId="683"/>
    <cellStyle name="常规 2 3 4 2" xfId="684"/>
    <cellStyle name="百分比 16 3" xfId="685"/>
    <cellStyle name="常规 13 2" xfId="686"/>
    <cellStyle name="百分比 2 11" xfId="687"/>
    <cellStyle name="千位分隔 2 2" xfId="688"/>
    <cellStyle name="百分比 2 3 5" xfId="689"/>
    <cellStyle name="百分比 2 11 2" xfId="690"/>
    <cellStyle name="千位分隔 3" xfId="691"/>
    <cellStyle name="标题 4 2" xfId="692"/>
    <cellStyle name="解释性文本 2 2 2" xfId="693"/>
    <cellStyle name="百分比 7 2" xfId="694"/>
    <cellStyle name="百分比 2 12" xfId="695"/>
    <cellStyle name="标题 10" xfId="696"/>
    <cellStyle name="差 4 2" xfId="697"/>
    <cellStyle name="百分比 2 2" xfId="698"/>
    <cellStyle name="百分比 2 2 3" xfId="699"/>
    <cellStyle name="百分比 2 2 3 2" xfId="700"/>
    <cellStyle name="百分比 2 3" xfId="701"/>
    <cellStyle name="百分比 2 3 2" xfId="702"/>
    <cellStyle name="常规 2 14" xfId="703"/>
    <cellStyle name="百分比 2 3 2 2" xfId="704"/>
    <cellStyle name="常规 2 14 2" xfId="705"/>
    <cellStyle name="百分比 2 3 2 3" xfId="706"/>
    <cellStyle name="百分比 2 3 3" xfId="707"/>
    <cellStyle name="常规_Sheet4" xfId="708"/>
    <cellStyle name="常规 2 15" xfId="709"/>
    <cellStyle name="百分比 2 3 3 2" xfId="710"/>
    <cellStyle name="百分比 2 4" xfId="711"/>
    <cellStyle name="百分比 2 4 3 2" xfId="712"/>
    <cellStyle name="百分比 2 4 4" xfId="713"/>
    <cellStyle name="百分比 2 5" xfId="714"/>
    <cellStyle name="百分比 2 6" xfId="715"/>
    <cellStyle name="常规 15 2" xfId="716"/>
    <cellStyle name="标题 2 2 2" xfId="717"/>
    <cellStyle name="百分比 2 7" xfId="718"/>
    <cellStyle name="常规 15 3" xfId="719"/>
    <cellStyle name="好 3 2" xfId="720"/>
    <cellStyle name="标题 2 2 3" xfId="721"/>
    <cellStyle name="百分比 2 8" xfId="722"/>
    <cellStyle name="百分比 3" xfId="723"/>
    <cellStyle name="百分比 3 2" xfId="724"/>
    <cellStyle name="百分比 3 2 2" xfId="725"/>
    <cellStyle name="百分比 3 3" xfId="726"/>
    <cellStyle name="编号 2" xfId="727"/>
    <cellStyle name="百分比 3 4" xfId="728"/>
    <cellStyle name="百分比 4 2" xfId="729"/>
    <cellStyle name="常规 2 2 6" xfId="730"/>
    <cellStyle name="标题 1 2" xfId="731"/>
    <cellStyle name="百分比 6 2" xfId="732"/>
    <cellStyle name="标题 3 2" xfId="733"/>
    <cellStyle name="标题 5 2" xfId="734"/>
    <cellStyle name="百分比 8 2" xfId="735"/>
    <cellStyle name="标题 6" xfId="736"/>
    <cellStyle name="解释性文本 2 4" xfId="737"/>
    <cellStyle name="百分比 9" xfId="738"/>
    <cellStyle name="标题 6 2" xfId="739"/>
    <cellStyle name="百分比 9 2" xfId="740"/>
    <cellStyle name="标题1 4" xfId="741"/>
    <cellStyle name="捠壿_Region Orders (2)" xfId="742"/>
    <cellStyle name="编号 2 3" xfId="743"/>
    <cellStyle name="编号 3" xfId="744"/>
    <cellStyle name="汇总 3 2" xfId="745"/>
    <cellStyle name="标题 1 3 2 2" xfId="746"/>
    <cellStyle name="标题 1 5 3" xfId="747"/>
    <cellStyle name="后继超级链接 3" xfId="748"/>
    <cellStyle name="标题 2 4 2" xfId="749"/>
    <cellStyle name="常规 17 3" xfId="750"/>
    <cellStyle name="标题 1 7" xfId="751"/>
    <cellStyle name="常规 11" xfId="752"/>
    <cellStyle name="标题 2 3 2" xfId="753"/>
    <cellStyle name="常规 11 2" xfId="754"/>
    <cellStyle name="标题 2 3 2 2" xfId="755"/>
    <cellStyle name="标题 2 4" xfId="756"/>
    <cellStyle name="标题 2 4 2 2" xfId="757"/>
    <cellStyle name="标题 3 2 2 2" xfId="758"/>
    <cellStyle name="好 5 2" xfId="759"/>
    <cellStyle name="标题 2 4 3" xfId="760"/>
    <cellStyle name="好 5 3" xfId="761"/>
    <cellStyle name="标题 2 4 4" xfId="762"/>
    <cellStyle name="标题 2 5" xfId="763"/>
    <cellStyle name="常规 18 3" xfId="764"/>
    <cellStyle name="标题 2 7" xfId="765"/>
    <cellStyle name="标题 2 5 2" xfId="766"/>
    <cellStyle name="标题 2 5 3" xfId="767"/>
    <cellStyle name="常规 18 2" xfId="768"/>
    <cellStyle name="常规 5 42" xfId="769"/>
    <cellStyle name="标题 2 6" xfId="770"/>
    <cellStyle name="标题 3 2 2" xfId="771"/>
    <cellStyle name="好 5" xfId="772"/>
    <cellStyle name="标题 3 2 3" xfId="773"/>
    <cellStyle name="好 6" xfId="774"/>
    <cellStyle name="标题 3 4 3" xfId="775"/>
    <cellStyle name="标题 3 3 2 2" xfId="776"/>
    <cellStyle name="标题 3 3 3" xfId="777"/>
    <cellStyle name="商品名称 3 2" xfId="778"/>
    <cellStyle name="标题 3 3 4" xfId="779"/>
    <cellStyle name="标题 3 4" xfId="780"/>
    <cellStyle name="标题 3 4 2" xfId="781"/>
    <cellStyle name="标题 4 4 3" xfId="782"/>
    <cellStyle name="标题 3 4 2 2" xfId="783"/>
    <cellStyle name="标题 3 5" xfId="784"/>
    <cellStyle name="标题 3 5 2" xfId="785"/>
    <cellStyle name="常规 9" xfId="786"/>
    <cellStyle name="标题 3 5 3" xfId="787"/>
    <cellStyle name="常规 19 2" xfId="788"/>
    <cellStyle name="标题 3 6" xfId="789"/>
    <cellStyle name="常规 19 3" xfId="790"/>
    <cellStyle name="数量 2 2 2" xfId="791"/>
    <cellStyle name="标题 3 7" xfId="792"/>
    <cellStyle name="千位分隔 3 2" xfId="793"/>
    <cellStyle name="标题 4 2 2" xfId="794"/>
    <cellStyle name="千位分隔 3 2 2" xfId="795"/>
    <cellStyle name="标题 4 2 2 2" xfId="796"/>
    <cellStyle name="千位分隔 3 3" xfId="797"/>
    <cellStyle name="标题 4 2 3" xfId="798"/>
    <cellStyle name="标题 4 2 4" xfId="799"/>
    <cellStyle name="千位分隔 4" xfId="800"/>
    <cellStyle name="标题 4 3" xfId="801"/>
    <cellStyle name="千位分隔 4 2" xfId="802"/>
    <cellStyle name="标题 4 3 2" xfId="803"/>
    <cellStyle name="标题 4 3 2 2" xfId="804"/>
    <cellStyle name="标题 4 3 3" xfId="805"/>
    <cellStyle name="标题 4 3 4" xfId="806"/>
    <cellStyle name="千位分隔 5 2" xfId="807"/>
    <cellStyle name="标题 4 4 2" xfId="808"/>
    <cellStyle name="标题 4 4 4" xfId="809"/>
    <cellStyle name="千位分隔 6" xfId="810"/>
    <cellStyle name="标题 4 5" xfId="811"/>
    <cellStyle name="差_1110洱源" xfId="812"/>
    <cellStyle name="常规 25 2" xfId="813"/>
    <cellStyle name="千位分隔 7" xfId="814"/>
    <cellStyle name="标题 4 6" xfId="815"/>
    <cellStyle name="常规 30 3" xfId="816"/>
    <cellStyle name="千位分隔 8" xfId="817"/>
    <cellStyle name="标题 4 7" xfId="818"/>
    <cellStyle name="标题 5 2 2" xfId="819"/>
    <cellStyle name="标题 5 3" xfId="820"/>
    <cellStyle name="标题 6 4" xfId="821"/>
    <cellStyle name="标题 7" xfId="822"/>
    <cellStyle name="标题 7 2" xfId="823"/>
    <cellStyle name="标题 7 2 2" xfId="824"/>
    <cellStyle name="标题 7 3" xfId="825"/>
    <cellStyle name="标题 8" xfId="826"/>
    <cellStyle name="标题 8 2" xfId="827"/>
    <cellStyle name="常规 2 7" xfId="828"/>
    <cellStyle name="输入 2" xfId="829"/>
    <cellStyle name="标题 8 3" xfId="830"/>
    <cellStyle name="常规 2 8" xfId="831"/>
    <cellStyle name="标题 9" xfId="832"/>
    <cellStyle name="常规 2 2 2 2 2 2" xfId="833"/>
    <cellStyle name="标题1" xfId="834"/>
    <cellStyle name="标题1 2" xfId="835"/>
    <cellStyle name="标题1 2 2" xfId="836"/>
    <cellStyle name="好_0605石屏 3" xfId="837"/>
    <cellStyle name="标题1 2 2 2" xfId="838"/>
    <cellStyle name="标题1 2 3" xfId="839"/>
    <cellStyle name="差 5 2" xfId="840"/>
    <cellStyle name="标题1 3" xfId="841"/>
    <cellStyle name="标题1 3 2" xfId="842"/>
    <cellStyle name="表标题" xfId="843"/>
    <cellStyle name="表标题 2" xfId="844"/>
    <cellStyle name="常规 2 2" xfId="845"/>
    <cellStyle name="部门" xfId="846"/>
    <cellStyle name="常规 2 2 2" xfId="847"/>
    <cellStyle name="部门 2" xfId="848"/>
    <cellStyle name="常规 10 41" xfId="849"/>
    <cellStyle name="常规 2 2 2 2 2" xfId="850"/>
    <cellStyle name="部门 2 2 2" xfId="851"/>
    <cellStyle name="常规 2 2 2 3" xfId="852"/>
    <cellStyle name="部门 2 3" xfId="853"/>
    <cellStyle name="常规 2 2 3" xfId="854"/>
    <cellStyle name="部门 3" xfId="855"/>
    <cellStyle name="解释性文本 5 2" xfId="856"/>
    <cellStyle name="差 2 2" xfId="857"/>
    <cellStyle name="差 2 2 2" xfId="858"/>
    <cellStyle name="解释性文本 5 3" xfId="859"/>
    <cellStyle name="差 2 3" xfId="860"/>
    <cellStyle name="差 2 4" xfId="861"/>
    <cellStyle name="差 3 2" xfId="862"/>
    <cellStyle name="差_0605石屏县" xfId="863"/>
    <cellStyle name="警告文本 6" xfId="864"/>
    <cellStyle name="差 3 2 2" xfId="865"/>
    <cellStyle name="差 3 3" xfId="866"/>
    <cellStyle name="差 3 4" xfId="867"/>
    <cellStyle name="差 4 3" xfId="868"/>
    <cellStyle name="差 4 4" xfId="869"/>
    <cellStyle name="差 5" xfId="870"/>
    <cellStyle name="差 5 3" xfId="871"/>
    <cellStyle name="差 6" xfId="872"/>
    <cellStyle name="差_0502通海县 2 2" xfId="873"/>
    <cellStyle name="常规 5 2 3" xfId="874"/>
    <cellStyle name="差 8" xfId="875"/>
    <cellStyle name="差_0502通海县" xfId="876"/>
    <cellStyle name="差_0502通海县 2" xfId="877"/>
    <cellStyle name="差_0605石屏县 2" xfId="878"/>
    <cellStyle name="差_0605石屏县 2 2" xfId="879"/>
    <cellStyle name="差_0605石屏县 3" xfId="880"/>
    <cellStyle name="差_1110洱源 2 2" xfId="881"/>
    <cellStyle name="差_11大理" xfId="882"/>
    <cellStyle name="差_11大理 2" xfId="883"/>
    <cellStyle name="差_11大理 3" xfId="884"/>
    <cellStyle name="常规 2 2 3 2 2" xfId="885"/>
    <cellStyle name="差_2007年地州资金往来对账表" xfId="886"/>
    <cellStyle name="差_2007年地州资金往来对账表 2" xfId="887"/>
    <cellStyle name="差_2007年地州资金往来对账表 2 2" xfId="888"/>
    <cellStyle name="差_2007年地州资金往来对账表 3" xfId="889"/>
    <cellStyle name="差_2008年地州对账表(国库资金）" xfId="890"/>
    <cellStyle name="常规 28" xfId="891"/>
    <cellStyle name="差_2008年地州对账表(国库资金） 2" xfId="892"/>
    <cellStyle name="适中 3" xfId="893"/>
    <cellStyle name="差_2008年地州对账表(国库资金） 2 2" xfId="894"/>
    <cellStyle name="差_Book1" xfId="895"/>
    <cellStyle name="输入 3 2" xfId="896"/>
    <cellStyle name="常规 2 9 2" xfId="897"/>
    <cellStyle name="差_M01-1" xfId="898"/>
    <cellStyle name="常规 2 3" xfId="899"/>
    <cellStyle name="昗弨_Pacific Region P&amp;L" xfId="900"/>
    <cellStyle name="差_M01-1 2" xfId="901"/>
    <cellStyle name="输入 3 2 2" xfId="902"/>
    <cellStyle name="常规 2 9 2 2" xfId="903"/>
    <cellStyle name="常规 2 3 2" xfId="904"/>
    <cellStyle name="常规 2 3 2 2" xfId="905"/>
    <cellStyle name="差_M01-1 2 2" xfId="906"/>
    <cellStyle name="常规 2 3 3" xfId="907"/>
    <cellStyle name="差_M01-1 3" xfId="908"/>
    <cellStyle name="常规 10 2" xfId="909"/>
    <cellStyle name="常规 10 2 2" xfId="910"/>
    <cellStyle name="常规 3 3 2 3" xfId="911"/>
    <cellStyle name="常规 10 2 2 2" xfId="912"/>
    <cellStyle name="汇总 6 2" xfId="913"/>
    <cellStyle name="常规 10 2 3" xfId="914"/>
    <cellStyle name="常规 10 2_报预算局：2016年云南省及省本级1-7月社保基金预算执行情况表（0823）" xfId="915"/>
    <cellStyle name="常规 10 3" xfId="916"/>
    <cellStyle name="常规 10 3 2 2" xfId="917"/>
    <cellStyle name="常规 11 2 2" xfId="918"/>
    <cellStyle name="常规 11 3" xfId="919"/>
    <cellStyle name="常规 11 3 2" xfId="920"/>
    <cellStyle name="常规 430" xfId="921"/>
    <cellStyle name="常规 14" xfId="922"/>
    <cellStyle name="好 4 4" xfId="923"/>
    <cellStyle name="常规 14 2" xfId="924"/>
    <cellStyle name="检查单元格 2 2 2" xfId="925"/>
    <cellStyle name="常规 16" xfId="926"/>
    <cellStyle name="常规 21" xfId="927"/>
    <cellStyle name="常规 4 2 2 2 2" xfId="928"/>
    <cellStyle name="常规 6 4 2" xfId="929"/>
    <cellStyle name="分级显示行_1_Book1" xfId="930"/>
    <cellStyle name="注释 4 2" xfId="931"/>
    <cellStyle name="常规 17" xfId="932"/>
    <cellStyle name="常规 22" xfId="933"/>
    <cellStyle name="注释 4 3" xfId="934"/>
    <cellStyle name="常规 18" xfId="935"/>
    <cellStyle name="常规 23" xfId="936"/>
    <cellStyle name="常规 18 2 2" xfId="937"/>
    <cellStyle name="常规 5 42 2" xfId="938"/>
    <cellStyle name="注释 4 4" xfId="939"/>
    <cellStyle name="常规 19" xfId="940"/>
    <cellStyle name="常规 24" xfId="941"/>
    <cellStyle name="常规 19 10" xfId="942"/>
    <cellStyle name="常规 19 2 2" xfId="943"/>
    <cellStyle name="常规 19 2 2 2" xfId="944"/>
    <cellStyle name="适中 3 3" xfId="945"/>
    <cellStyle name="强调文字颜色 3 3 2" xfId="946"/>
    <cellStyle name="常规 2 10 2" xfId="947"/>
    <cellStyle name="常规 2 11" xfId="948"/>
    <cellStyle name="适中 4 3" xfId="949"/>
    <cellStyle name="常规 2 11 2" xfId="950"/>
    <cellStyle name="常规 2 12" xfId="951"/>
    <cellStyle name="常规_Sheet1" xfId="952"/>
    <cellStyle name="常规 2 13" xfId="953"/>
    <cellStyle name="常规 2 13 2" xfId="954"/>
    <cellStyle name="常规 2 2 2 2 3" xfId="955"/>
    <cellStyle name="强调文字颜色 1 2" xfId="956"/>
    <cellStyle name="常规 2 2 2 4 2" xfId="957"/>
    <cellStyle name="常规 2 2 3 3 2" xfId="958"/>
    <cellStyle name="常规 2 2 5" xfId="959"/>
    <cellStyle name="数量" xfId="960"/>
    <cellStyle name="常规 2 3 2 2 2" xfId="961"/>
    <cellStyle name="数量 2" xfId="962"/>
    <cellStyle name="常规 2 3 2 2 2 2" xfId="963"/>
    <cellStyle name="常规 2 3 2 2 3" xfId="964"/>
    <cellStyle name="常规 2 3 2 3" xfId="965"/>
    <cellStyle name="常规 2 3 5" xfId="966"/>
    <cellStyle name="常规 2 3 5 2" xfId="967"/>
    <cellStyle name="常规 2 4 2 2" xfId="968"/>
    <cellStyle name="好 3" xfId="969"/>
    <cellStyle name="常规 2 4 2 2 2" xfId="970"/>
    <cellStyle name="输出 2 2 2" xfId="971"/>
    <cellStyle name="常规 2 4 2 3" xfId="972"/>
    <cellStyle name="常规 2 4 2 3 2" xfId="973"/>
    <cellStyle name="常规 2 4 3" xfId="974"/>
    <cellStyle name="常规 2 4 3 2" xfId="975"/>
    <cellStyle name="常规 2 4 4" xfId="976"/>
    <cellStyle name="常规 2 4 4 2" xfId="977"/>
    <cellStyle name="常规 7 2 2" xfId="978"/>
    <cellStyle name="常规 2 4 5" xfId="979"/>
    <cellStyle name="输入 3 4" xfId="980"/>
    <cellStyle name="常规 2 9 4" xfId="981"/>
    <cellStyle name="好_2008年地州对账表(国库资金） 2" xfId="982"/>
    <cellStyle name="常规 2 5" xfId="983"/>
    <cellStyle name="商品名称 2 3" xfId="984"/>
    <cellStyle name="好_2008年地州对账表(国库资金） 2 2" xfId="985"/>
    <cellStyle name="好 8" xfId="986"/>
    <cellStyle name="常规 2 5 2" xfId="987"/>
    <cellStyle name="检查单元格 6" xfId="988"/>
    <cellStyle name="常规 2 5 2 2" xfId="989"/>
    <cellStyle name="常规 2 5 2 2 2" xfId="990"/>
    <cellStyle name="输出 3 2 2" xfId="991"/>
    <cellStyle name="检查单元格 7" xfId="992"/>
    <cellStyle name="常规 2 5 2 3" xfId="993"/>
    <cellStyle name="千位分隔 2" xfId="994"/>
    <cellStyle name="常规 7 3 2" xfId="995"/>
    <cellStyle name="常规 2 5 5" xfId="996"/>
    <cellStyle name="好_2008年地州对账表(国库资金） 3" xfId="997"/>
    <cellStyle name="常规 2 6" xfId="998"/>
    <cellStyle name="常规 2 6 2" xfId="999"/>
    <cellStyle name="常规 2 6 2 2" xfId="1000"/>
    <cellStyle name="常规 2 6 2 2 2" xfId="1001"/>
    <cellStyle name="常规 2 6 3 2" xfId="1002"/>
    <cellStyle name="检查单元格 3 2 2" xfId="1003"/>
    <cellStyle name="常规 2 6 4" xfId="1004"/>
    <cellStyle name="常规 2 6 4 2" xfId="1005"/>
    <cellStyle name="常规 2 7 3" xfId="1006"/>
    <cellStyle name="输入 2 2" xfId="1007"/>
    <cellStyle name="常规 2 8 2" xfId="1008"/>
    <cellStyle name="常规 25" xfId="1009"/>
    <cellStyle name="常规 30" xfId="1010"/>
    <cellStyle name="常规 26" xfId="1011"/>
    <cellStyle name="常规 31" xfId="1012"/>
    <cellStyle name="常规 27" xfId="1013"/>
    <cellStyle name="常规 29" xfId="1014"/>
    <cellStyle name="汇总 3 2 2 2" xfId="1015"/>
    <cellStyle name="输出 4 2" xfId="1016"/>
    <cellStyle name="常规 3" xfId="1017"/>
    <cellStyle name="输出 4 2 2" xfId="1018"/>
    <cellStyle name="常规 3 2" xfId="1019"/>
    <cellStyle name="适中 4" xfId="1020"/>
    <cellStyle name="常规 3 2 2" xfId="1021"/>
    <cellStyle name="适中 4 2" xfId="1022"/>
    <cellStyle name="常规 3 2 2 2" xfId="1023"/>
    <cellStyle name="适中 6" xfId="1024"/>
    <cellStyle name="常规 3 2 4" xfId="1025"/>
    <cellStyle name="常规 3 2 4 2" xfId="1026"/>
    <cellStyle name="常规 3 3 2 2" xfId="1027"/>
    <cellStyle name="常规 3 3 2 2 2" xfId="1028"/>
    <cellStyle name="常规 3 3 3 2" xfId="1029"/>
    <cellStyle name="常规_2007年云南省向人大报送政府收支预算表格式编制过程表 2" xfId="1030"/>
    <cellStyle name="常规 3 3 4" xfId="1031"/>
    <cellStyle name="强调 3" xfId="1032"/>
    <cellStyle name="常规 3 3 4 2" xfId="1033"/>
    <cellStyle name="常规 3 4 2" xfId="1034"/>
    <cellStyle name="检查单元格 2 4" xfId="1035"/>
    <cellStyle name="常规 3 4 2 2" xfId="1036"/>
    <cellStyle name="常规 3 5" xfId="1037"/>
    <cellStyle name="常规 3 5 2" xfId="1038"/>
    <cellStyle name="常规 3 6" xfId="1039"/>
    <cellStyle name="常规 3 6 2" xfId="1040"/>
    <cellStyle name="常规 3 7" xfId="1041"/>
    <cellStyle name="常规 3 8" xfId="1042"/>
    <cellStyle name="常规 3_Book1" xfId="1043"/>
    <cellStyle name="输出 4 3" xfId="1044"/>
    <cellStyle name="常规 4" xfId="1045"/>
    <cellStyle name="常规 4 2" xfId="1046"/>
    <cellStyle name="常规 4 2 2" xfId="1047"/>
    <cellStyle name="常规 4 4" xfId="1048"/>
    <cellStyle name="常规 4 2 2 2" xfId="1049"/>
    <cellStyle name="常规 6 4" xfId="1050"/>
    <cellStyle name="常规 4 2 3" xfId="1051"/>
    <cellStyle name="常规 4 5" xfId="1052"/>
    <cellStyle name="常规 4 2 3 2" xfId="1053"/>
    <cellStyle name="常规 7 4" xfId="1054"/>
    <cellStyle name="常规 4 2 4" xfId="1055"/>
    <cellStyle name="常规 4 6" xfId="1056"/>
    <cellStyle name="常规 4 2 4 2" xfId="1057"/>
    <cellStyle name="常规 4 6 2" xfId="1058"/>
    <cellStyle name="常规 439" xfId="1059"/>
    <cellStyle name="常规 444" xfId="1060"/>
    <cellStyle name="常规 8 4" xfId="1061"/>
    <cellStyle name="常规 4 2 5" xfId="1062"/>
    <cellStyle name="常规 4 7" xfId="1063"/>
    <cellStyle name="常规 4 3" xfId="1064"/>
    <cellStyle name="常规 4 3 2" xfId="1065"/>
    <cellStyle name="常规 5 4" xfId="1066"/>
    <cellStyle name="常规 4 3 2 2" xfId="1067"/>
    <cellStyle name="常规 5 4 2" xfId="1068"/>
    <cellStyle name="好_0605石屏" xfId="1069"/>
    <cellStyle name="常规 4 3 2 2 2" xfId="1070"/>
    <cellStyle name="常规 4 3 2 3" xfId="1071"/>
    <cellStyle name="常规 4 3 3" xfId="1072"/>
    <cellStyle name="常规 5 5" xfId="1073"/>
    <cellStyle name="常规 4 3 3 2" xfId="1074"/>
    <cellStyle name="常规 4 3 4" xfId="1075"/>
    <cellStyle name="常规 431" xfId="1076"/>
    <cellStyle name="链接单元格 2" xfId="1077"/>
    <cellStyle name="常规 432" xfId="1078"/>
    <cellStyle name="常规 448" xfId="1079"/>
    <cellStyle name="好_1110洱源 2 2" xfId="1080"/>
    <cellStyle name="常规 449" xfId="1081"/>
    <cellStyle name="常规 452" xfId="1082"/>
    <cellStyle name="常规 5 2 3 2" xfId="1083"/>
    <cellStyle name="常规 5 2 4" xfId="1084"/>
    <cellStyle name="常规 5 3 2" xfId="1085"/>
    <cellStyle name="常规 6 2 2" xfId="1086"/>
    <cellStyle name="常规 6 3" xfId="1087"/>
    <cellStyle name="常规 6 3 2" xfId="1088"/>
    <cellStyle name="常规 6 3 2 2" xfId="1089"/>
    <cellStyle name="常规 6 3 3" xfId="1090"/>
    <cellStyle name="常规 7" xfId="1091"/>
    <cellStyle name="常规 7 2" xfId="1092"/>
    <cellStyle name="常规 8" xfId="1093"/>
    <cellStyle name="注释 7" xfId="1094"/>
    <cellStyle name="常规 9 2 2" xfId="1095"/>
    <cellStyle name="常规 9 2 2 2" xfId="1096"/>
    <cellStyle name="注释 8" xfId="1097"/>
    <cellStyle name="常规 9 2 3" xfId="1098"/>
    <cellStyle name="常规 9 3 2" xfId="1099"/>
    <cellStyle name="常规 9 4" xfId="1100"/>
    <cellStyle name="常规 9 5" xfId="1101"/>
    <cellStyle name="常规 95" xfId="1102"/>
    <cellStyle name="常规_2004年基金预算(二稿)" xfId="1103"/>
    <cellStyle name="超级链接 3" xfId="1104"/>
    <cellStyle name="超链接 2" xfId="1105"/>
    <cellStyle name="超链接 2 2" xfId="1106"/>
    <cellStyle name="超链接 2 2 2" xfId="1107"/>
    <cellStyle name="超链接 3" xfId="1108"/>
    <cellStyle name="超链接 3 2" xfId="1109"/>
    <cellStyle name="超链接 4" xfId="1110"/>
    <cellStyle name="超链接 4 2" xfId="1111"/>
    <cellStyle name="好 2" xfId="1112"/>
    <cellStyle name="好 4" xfId="1113"/>
    <cellStyle name="好_0502通海县 2" xfId="1114"/>
    <cellStyle name="好_0502通海县 2 2" xfId="1115"/>
    <cellStyle name="好_0605石屏 2 2" xfId="1116"/>
    <cellStyle name="好_0605石屏县" xfId="1117"/>
    <cellStyle name="好_0605石屏县 2" xfId="1118"/>
    <cellStyle name="好_0605石屏县 3" xfId="1119"/>
    <cellStyle name="好_1110洱源" xfId="1120"/>
    <cellStyle name="解释性文本 4 3" xfId="1121"/>
    <cellStyle name="好_1110洱源 2" xfId="1122"/>
    <cellStyle name="解释性文本 4 4" xfId="1123"/>
    <cellStyle name="好_1110洱源 3" xfId="1124"/>
    <cellStyle name="好_11大理 2" xfId="1125"/>
    <cellStyle name="好_11大理 2 2" xfId="1126"/>
    <cellStyle name="好_2007年地州资金往来对账表" xfId="1127"/>
    <cellStyle name="好_2007年地州资金往来对账表 2" xfId="1128"/>
    <cellStyle name="好_2007年地州资金往来对账表 2 2" xfId="1129"/>
    <cellStyle name="好_Book1" xfId="1130"/>
    <cellStyle name="好_Book1 2" xfId="1131"/>
    <cellStyle name="好_M01-1 2 2" xfId="1132"/>
    <cellStyle name="后继超级链接 2" xfId="1133"/>
    <cellStyle name="后继超级链接 2 2" xfId="1134"/>
    <cellStyle name="汇总 2 2 2" xfId="1135"/>
    <cellStyle name="汇总 8" xfId="1136"/>
    <cellStyle name="汇总 2 2 2 2" xfId="1137"/>
    <cellStyle name="警告文本 2 2 2" xfId="1138"/>
    <cellStyle name="汇总 2 2 3" xfId="1139"/>
    <cellStyle name="检查单元格 2" xfId="1140"/>
    <cellStyle name="汇总 2 3" xfId="1141"/>
    <cellStyle name="检查单元格 2 2" xfId="1142"/>
    <cellStyle name="汇总 2 3 2" xfId="1143"/>
    <cellStyle name="检查单元格 3" xfId="1144"/>
    <cellStyle name="汇总 2 4" xfId="1145"/>
    <cellStyle name="检查单元格 3 2" xfId="1146"/>
    <cellStyle name="汇总 2 4 2" xfId="1147"/>
    <cellStyle name="检查单元格 4" xfId="1148"/>
    <cellStyle name="汇总 2 5" xfId="1149"/>
    <cellStyle name="汇总 3 2 2" xfId="1150"/>
    <cellStyle name="警告文本 3 2 2" xfId="1151"/>
    <cellStyle name="汇总 3 2 3" xfId="1152"/>
    <cellStyle name="汇总 3 3 2" xfId="1153"/>
    <cellStyle name="汇总 3 4" xfId="1154"/>
    <cellStyle name="汇总 3 4 2" xfId="1155"/>
    <cellStyle name="汇总 3 5" xfId="1156"/>
    <cellStyle name="汇总 4 2" xfId="1157"/>
    <cellStyle name="汇总 4 2 2" xfId="1158"/>
    <cellStyle name="汇总 4 2 2 2" xfId="1159"/>
    <cellStyle name="警告文本 4 2 2" xfId="1160"/>
    <cellStyle name="汇总 4 2 3" xfId="1161"/>
    <cellStyle name="汇总 4 3" xfId="1162"/>
    <cellStyle name="汇总 4 3 2" xfId="1163"/>
    <cellStyle name="汇总 4 4" xfId="1164"/>
    <cellStyle name="汇总 4 4 2" xfId="1165"/>
    <cellStyle name="汇总 4 5" xfId="1166"/>
    <cellStyle name="汇总 5 2" xfId="1167"/>
    <cellStyle name="汇总 5 2 2" xfId="1168"/>
    <cellStyle name="汇总 5 3" xfId="1169"/>
    <cellStyle name="汇总 5 3 2" xfId="1170"/>
    <cellStyle name="千分位_97-917" xfId="1171"/>
    <cellStyle name="汇总 5 4" xfId="1172"/>
    <cellStyle name="汇总 7 2" xfId="1173"/>
    <cellStyle name="汇总 8 2" xfId="1174"/>
    <cellStyle name="计算 2" xfId="1175"/>
    <cellStyle name="计算 2 2" xfId="1176"/>
    <cellStyle name="计算 2 2 2" xfId="1177"/>
    <cellStyle name="计算 2 3" xfId="1178"/>
    <cellStyle name="计算 2 4" xfId="1179"/>
    <cellStyle name="计算 3" xfId="1180"/>
    <cellStyle name="计算 3 2" xfId="1181"/>
    <cellStyle name="计算 3 2 2" xfId="1182"/>
    <cellStyle name="计算 3 3" xfId="1183"/>
    <cellStyle name="计算 3 4" xfId="1184"/>
    <cellStyle name="计算 4 2" xfId="1185"/>
    <cellStyle name="计算 4 3" xfId="1186"/>
    <cellStyle name="计算 4 4" xfId="1187"/>
    <cellStyle name="计算 5" xfId="1188"/>
    <cellStyle name="计算 5 2" xfId="1189"/>
    <cellStyle name="计算 5 3" xfId="1190"/>
    <cellStyle name="计算 6" xfId="1191"/>
    <cellStyle name="计算 7" xfId="1192"/>
    <cellStyle name="计算 8" xfId="1193"/>
    <cellStyle name="检查单元格 2 3" xfId="1194"/>
    <cellStyle name="检查单元格 3 3" xfId="1195"/>
    <cellStyle name="检查单元格 4 2" xfId="1196"/>
    <cellStyle name="检查单元格 4 2 2" xfId="1197"/>
    <cellStyle name="检查单元格 4 3" xfId="1198"/>
    <cellStyle name="检查单元格 4 4" xfId="1199"/>
    <cellStyle name="检查单元格 5" xfId="1200"/>
    <cellStyle name="检查单元格 5 2" xfId="1201"/>
    <cellStyle name="检查单元格 5 3" xfId="1202"/>
    <cellStyle name="检查单元格 8" xfId="1203"/>
    <cellStyle name="解释性文本 3 3" xfId="1204"/>
    <cellStyle name="解释性文本 3 4" xfId="1205"/>
    <cellStyle name="解释性文本 4 2" xfId="1206"/>
    <cellStyle name="解释性文本 4 2 2" xfId="1207"/>
    <cellStyle name="借出原因 2" xfId="1208"/>
    <cellStyle name="借出原因 2 2" xfId="1209"/>
    <cellStyle name="借出原因 2 2 2" xfId="1210"/>
    <cellStyle name="借出原因 2 3" xfId="1211"/>
    <cellStyle name="借出原因 3" xfId="1212"/>
    <cellStyle name="借出原因 3 2" xfId="1213"/>
    <cellStyle name="借出原因 4" xfId="1214"/>
    <cellStyle name="警告文本 2" xfId="1215"/>
    <cellStyle name="警告文本 2 2" xfId="1216"/>
    <cellStyle name="警告文本 2 3" xfId="1217"/>
    <cellStyle name="警告文本 2 4" xfId="1218"/>
    <cellStyle name="警告文本 3" xfId="1219"/>
    <cellStyle name="警告文本 3 2" xfId="1220"/>
    <cellStyle name="警告文本 3 3" xfId="1221"/>
    <cellStyle name="警告文本 3 4" xfId="1222"/>
    <cellStyle name="警告文本 4" xfId="1223"/>
    <cellStyle name="警告文本 4 3" xfId="1224"/>
    <cellStyle name="警告文本 4 4" xfId="1225"/>
    <cellStyle name="警告文本 5" xfId="1226"/>
    <cellStyle name="警告文本 5 2" xfId="1227"/>
    <cellStyle name="警告文本 5 3" xfId="1228"/>
    <cellStyle name="警告文本 7" xfId="1229"/>
    <cellStyle name="链接单元格 2 2" xfId="1230"/>
    <cellStyle name="链接单元格 2 2 2" xfId="1231"/>
    <cellStyle name="链接单元格 2 3" xfId="1232"/>
    <cellStyle name="链接单元格 2 4" xfId="1233"/>
    <cellStyle name="链接单元格 3 2" xfId="1234"/>
    <cellStyle name="链接单元格 3 3" xfId="1235"/>
    <cellStyle name="链接单元格 3 4" xfId="1236"/>
    <cellStyle name="链接单元格 4 2" xfId="1237"/>
    <cellStyle name="链接单元格 4 2 2" xfId="1238"/>
    <cellStyle name="链接单元格 4 3" xfId="1239"/>
    <cellStyle name="链接单元格 4 4" xfId="1240"/>
    <cellStyle name="链接单元格 5 2" xfId="1241"/>
    <cellStyle name="链接单元格 5 3" xfId="1242"/>
    <cellStyle name="普通_97-917" xfId="1243"/>
    <cellStyle name="输入 8" xfId="1244"/>
    <cellStyle name="千分位[0]_laroux" xfId="1245"/>
    <cellStyle name="千位分隔 11" xfId="1246"/>
    <cellStyle name="千位[0]_ 方正PC" xfId="1247"/>
    <cellStyle name="千位_ 方正PC" xfId="1248"/>
    <cellStyle name="输入 7" xfId="1249"/>
    <cellStyle name="千位分隔 10" xfId="1250"/>
    <cellStyle name="千位分隔 11 2" xfId="1251"/>
    <cellStyle name="千位分隔 2 2 2" xfId="1252"/>
    <cellStyle name="千位分隔 4 6" xfId="1253"/>
    <cellStyle name="千位分隔 4 6 2" xfId="1254"/>
    <cellStyle name="千位分隔 7 2" xfId="1255"/>
    <cellStyle name="千位分隔 8 2" xfId="1256"/>
    <cellStyle name="强调文字颜色 4 2 2 2" xfId="1257"/>
    <cellStyle name="千位分隔 9" xfId="1258"/>
    <cellStyle name="强调 1" xfId="1259"/>
    <cellStyle name="强调 1 2" xfId="1260"/>
    <cellStyle name="强调 2" xfId="1261"/>
    <cellStyle name="强调 3 2" xfId="1262"/>
    <cellStyle name="强调文字颜色 1 2 2" xfId="1263"/>
    <cellStyle name="强调文字颜色 1 2 2 2" xfId="1264"/>
    <cellStyle name="强调文字颜色 1 2 3" xfId="1265"/>
    <cellStyle name="强调文字颜色 6 2 2 2" xfId="1266"/>
    <cellStyle name="强调文字颜色 1 3" xfId="1267"/>
    <cellStyle name="强调文字颜色 1 3 2" xfId="1268"/>
    <cellStyle name="强调文字颜色 2 2" xfId="1269"/>
    <cellStyle name="强调文字颜色 2 2 3" xfId="1270"/>
    <cellStyle name="强调文字颜色 2 3" xfId="1271"/>
    <cellStyle name="强调文字颜色 3 2" xfId="1272"/>
    <cellStyle name="适中 2 3" xfId="1273"/>
    <cellStyle name="强调文字颜色 3 2 2" xfId="1274"/>
    <cellStyle name="强调文字颜色 3 2 2 2" xfId="1275"/>
    <cellStyle name="适中 2 4" xfId="1276"/>
    <cellStyle name="强调文字颜色 3 2 3" xfId="1277"/>
    <cellStyle name="强调文字颜色 4 2 2" xfId="1278"/>
    <cellStyle name="强调文字颜色 4 2 3" xfId="1279"/>
    <cellStyle name="强调文字颜色 5 2" xfId="1280"/>
    <cellStyle name="强调文字颜色 5 3" xfId="1281"/>
    <cellStyle name="强调文字颜色 5 3 2" xfId="1282"/>
    <cellStyle name="强调文字颜色 6 2" xfId="1283"/>
    <cellStyle name="强调文字颜色 6 2 2" xfId="1284"/>
    <cellStyle name="强调文字颜色 6 2 3" xfId="1285"/>
    <cellStyle name="强调文字颜色 6 3" xfId="1286"/>
    <cellStyle name="强调文字颜色 6 3 2" xfId="1287"/>
    <cellStyle name="日期 2 2 2" xfId="1288"/>
    <cellStyle name="日期 2 3" xfId="1289"/>
    <cellStyle name="日期 3 2" xfId="1290"/>
    <cellStyle name="日期 4" xfId="1291"/>
    <cellStyle name="商品名称" xfId="1292"/>
    <cellStyle name="商品名称 2" xfId="1293"/>
    <cellStyle name="商品名称 2 2 2" xfId="1294"/>
    <cellStyle name="商品名称 3" xfId="1295"/>
    <cellStyle name="适中 2" xfId="1296"/>
    <cellStyle name="适中 3 2" xfId="1297"/>
    <cellStyle name="适中 3 2 2" xfId="1298"/>
    <cellStyle name="适中 3 4" xfId="1299"/>
    <cellStyle name="适中 4 2 2" xfId="1300"/>
    <cellStyle name="适中 4 4" xfId="1301"/>
    <cellStyle name="输出 2" xfId="1302"/>
    <cellStyle name="输出 2 2" xfId="1303"/>
    <cellStyle name="输出 2 3" xfId="1304"/>
    <cellStyle name="输出 2 4" xfId="1305"/>
    <cellStyle name="输出 3" xfId="1306"/>
    <cellStyle name="输出 3 2" xfId="1307"/>
    <cellStyle name="输出 4" xfId="1308"/>
    <cellStyle name="输出 5" xfId="1309"/>
    <cellStyle name="寘嬫愗傝_Region Orders (2)" xfId="1310"/>
    <cellStyle name="输出 5 2" xfId="1311"/>
    <cellStyle name="输出 5 3" xfId="1312"/>
    <cellStyle name="输出 6" xfId="1313"/>
    <cellStyle name="输出 7" xfId="1314"/>
    <cellStyle name="输出 8" xfId="1315"/>
    <cellStyle name="输入 2 2 2" xfId="1316"/>
    <cellStyle name="输入 2 3" xfId="1317"/>
    <cellStyle name="输入 4 4" xfId="1318"/>
    <cellStyle name="输入 5" xfId="1319"/>
    <cellStyle name="输入 5 2" xfId="1320"/>
    <cellStyle name="输入 5 3" xfId="1321"/>
    <cellStyle name="输入 6" xfId="1322"/>
    <cellStyle name="数量 2 2" xfId="1323"/>
    <cellStyle name="数量 2 3" xfId="1324"/>
    <cellStyle name="数量 4" xfId="1325"/>
    <cellStyle name="未定义" xfId="1326"/>
    <cellStyle name="样式 1" xfId="1327"/>
    <cellStyle name="寘嬫愗傝 [0.00]_Region Orders (2)" xfId="1328"/>
    <cellStyle name="注释 2 2" xfId="1329"/>
    <cellStyle name="注释 2 2 2" xfId="1330"/>
    <cellStyle name="注释 2 3" xfId="1331"/>
    <cellStyle name="注释 2 4" xfId="1332"/>
    <cellStyle name="注释 3" xfId="1333"/>
    <cellStyle name="注释 3 2" xfId="1334"/>
    <cellStyle name="注释 3 2 2" xfId="1335"/>
    <cellStyle name="注释 3 3" xfId="1336"/>
    <cellStyle name="注释 3 4" xfId="1337"/>
    <cellStyle name="注释 4" xfId="1338"/>
    <cellStyle name="注释 5" xfId="1339"/>
    <cellStyle name="注释 5 2" xfId="1340"/>
    <cellStyle name="注释 5 3" xfId="1341"/>
    <cellStyle name="注释 6" xfId="1342"/>
  </cellStyles>
  <dxfs count="3">
    <dxf>
      <font>
        <color indexed="9"/>
      </font>
    </dxf>
    <dxf>
      <font>
        <b val="1"/>
        <i val="0"/>
      </font>
    </dxf>
    <dxf>
      <font>
        <color indexed="10"/>
      </font>
    </dxf>
  </dxfs>
  <tableStyles count="0" defaultTableStyle="TableStyleMedium2"/>
  <colors>
    <mruColors>
      <color rgb="00FFFF99"/>
      <color rgb="0099CCFF"/>
      <color rgb="00D8E4BC"/>
      <color rgb="00F2F2F2"/>
      <color rgb="00C0C0C0"/>
      <color rgb="0092D050"/>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5" Type="http://schemas.openxmlformats.org/officeDocument/2006/relationships/sharedStrings" Target="sharedStrings.xml"/><Relationship Id="rId94" Type="http://schemas.openxmlformats.org/officeDocument/2006/relationships/styles" Target="styles.xml"/><Relationship Id="rId93" Type="http://schemas.openxmlformats.org/officeDocument/2006/relationships/theme" Target="theme/theme1.xml"/><Relationship Id="rId92" Type="http://schemas.openxmlformats.org/officeDocument/2006/relationships/externalLink" Target="externalLinks/externalLink82.xml"/><Relationship Id="rId91" Type="http://schemas.openxmlformats.org/officeDocument/2006/relationships/externalLink" Target="externalLinks/externalLink81.xml"/><Relationship Id="rId90" Type="http://schemas.openxmlformats.org/officeDocument/2006/relationships/externalLink" Target="externalLinks/externalLink80.xml"/><Relationship Id="rId9" Type="http://schemas.openxmlformats.org/officeDocument/2006/relationships/worksheet" Target="worksheets/sheet9.xml"/><Relationship Id="rId89" Type="http://schemas.openxmlformats.org/officeDocument/2006/relationships/externalLink" Target="externalLinks/externalLink79.xml"/><Relationship Id="rId88" Type="http://schemas.openxmlformats.org/officeDocument/2006/relationships/externalLink" Target="externalLinks/externalLink78.xml"/><Relationship Id="rId87" Type="http://schemas.openxmlformats.org/officeDocument/2006/relationships/externalLink" Target="externalLinks/externalLink77.xml"/><Relationship Id="rId86" Type="http://schemas.openxmlformats.org/officeDocument/2006/relationships/externalLink" Target="externalLinks/externalLink76.xml"/><Relationship Id="rId85" Type="http://schemas.openxmlformats.org/officeDocument/2006/relationships/externalLink" Target="externalLinks/externalLink75.xml"/><Relationship Id="rId84" Type="http://schemas.openxmlformats.org/officeDocument/2006/relationships/externalLink" Target="externalLinks/externalLink74.xml"/><Relationship Id="rId83" Type="http://schemas.openxmlformats.org/officeDocument/2006/relationships/externalLink" Target="externalLinks/externalLink73.xml"/><Relationship Id="rId82" Type="http://schemas.openxmlformats.org/officeDocument/2006/relationships/externalLink" Target="externalLinks/externalLink72.xml"/><Relationship Id="rId81" Type="http://schemas.openxmlformats.org/officeDocument/2006/relationships/externalLink" Target="externalLinks/externalLink71.xml"/><Relationship Id="rId80" Type="http://schemas.openxmlformats.org/officeDocument/2006/relationships/externalLink" Target="externalLinks/externalLink70.xml"/><Relationship Id="rId8" Type="http://schemas.openxmlformats.org/officeDocument/2006/relationships/worksheet" Target="worksheets/sheet8.xml"/><Relationship Id="rId79" Type="http://schemas.openxmlformats.org/officeDocument/2006/relationships/externalLink" Target="externalLinks/externalLink69.xml"/><Relationship Id="rId78" Type="http://schemas.openxmlformats.org/officeDocument/2006/relationships/externalLink" Target="externalLinks/externalLink68.xml"/><Relationship Id="rId77" Type="http://schemas.openxmlformats.org/officeDocument/2006/relationships/externalLink" Target="externalLinks/externalLink67.xml"/><Relationship Id="rId76" Type="http://schemas.openxmlformats.org/officeDocument/2006/relationships/externalLink" Target="externalLinks/externalLink66.xml"/><Relationship Id="rId75" Type="http://schemas.openxmlformats.org/officeDocument/2006/relationships/externalLink" Target="externalLinks/externalLink65.xml"/><Relationship Id="rId74" Type="http://schemas.openxmlformats.org/officeDocument/2006/relationships/externalLink" Target="externalLinks/externalLink64.xml"/><Relationship Id="rId73" Type="http://schemas.openxmlformats.org/officeDocument/2006/relationships/externalLink" Target="externalLinks/externalLink63.xml"/><Relationship Id="rId72" Type="http://schemas.openxmlformats.org/officeDocument/2006/relationships/externalLink" Target="externalLinks/externalLink62.xml"/><Relationship Id="rId71" Type="http://schemas.openxmlformats.org/officeDocument/2006/relationships/externalLink" Target="externalLinks/externalLink61.xml"/><Relationship Id="rId70" Type="http://schemas.openxmlformats.org/officeDocument/2006/relationships/externalLink" Target="externalLinks/externalLink60.xml"/><Relationship Id="rId7" Type="http://schemas.openxmlformats.org/officeDocument/2006/relationships/worksheet" Target="worksheets/sheet7.xml"/><Relationship Id="rId69" Type="http://schemas.openxmlformats.org/officeDocument/2006/relationships/externalLink" Target="externalLinks/externalLink59.xml"/><Relationship Id="rId68" Type="http://schemas.openxmlformats.org/officeDocument/2006/relationships/externalLink" Target="externalLinks/externalLink58.xml"/><Relationship Id="rId67" Type="http://schemas.openxmlformats.org/officeDocument/2006/relationships/externalLink" Target="externalLinks/externalLink57.xml"/><Relationship Id="rId66" Type="http://schemas.openxmlformats.org/officeDocument/2006/relationships/externalLink" Target="externalLinks/externalLink56.xml"/><Relationship Id="rId65" Type="http://schemas.openxmlformats.org/officeDocument/2006/relationships/externalLink" Target="externalLinks/externalLink55.xml"/><Relationship Id="rId64" Type="http://schemas.openxmlformats.org/officeDocument/2006/relationships/externalLink" Target="externalLinks/externalLink54.xml"/><Relationship Id="rId63" Type="http://schemas.openxmlformats.org/officeDocument/2006/relationships/externalLink" Target="externalLinks/externalLink53.xml"/><Relationship Id="rId62" Type="http://schemas.openxmlformats.org/officeDocument/2006/relationships/externalLink" Target="externalLinks/externalLink52.xml"/><Relationship Id="rId61" Type="http://schemas.openxmlformats.org/officeDocument/2006/relationships/externalLink" Target="externalLinks/externalLink51.xml"/><Relationship Id="rId60" Type="http://schemas.openxmlformats.org/officeDocument/2006/relationships/externalLink" Target="externalLinks/externalLink50.xml"/><Relationship Id="rId6" Type="http://schemas.openxmlformats.org/officeDocument/2006/relationships/worksheet" Target="worksheets/sheet6.xml"/><Relationship Id="rId59" Type="http://schemas.openxmlformats.org/officeDocument/2006/relationships/externalLink" Target="externalLinks/externalLink49.xml"/><Relationship Id="rId58" Type="http://schemas.openxmlformats.org/officeDocument/2006/relationships/externalLink" Target="externalLinks/externalLink48.xml"/><Relationship Id="rId57" Type="http://schemas.openxmlformats.org/officeDocument/2006/relationships/externalLink" Target="externalLinks/externalLink47.xml"/><Relationship Id="rId56" Type="http://schemas.openxmlformats.org/officeDocument/2006/relationships/externalLink" Target="externalLinks/externalLink46.xml"/><Relationship Id="rId55" Type="http://schemas.openxmlformats.org/officeDocument/2006/relationships/externalLink" Target="externalLinks/externalLink45.xml"/><Relationship Id="rId54" Type="http://schemas.openxmlformats.org/officeDocument/2006/relationships/externalLink" Target="externalLinks/externalLink44.xml"/><Relationship Id="rId53" Type="http://schemas.openxmlformats.org/officeDocument/2006/relationships/externalLink" Target="externalLinks/externalLink43.xml"/><Relationship Id="rId52" Type="http://schemas.openxmlformats.org/officeDocument/2006/relationships/externalLink" Target="externalLinks/externalLink42.xml"/><Relationship Id="rId51" Type="http://schemas.openxmlformats.org/officeDocument/2006/relationships/externalLink" Target="externalLinks/externalLink41.xml"/><Relationship Id="rId50" Type="http://schemas.openxmlformats.org/officeDocument/2006/relationships/externalLink" Target="externalLinks/externalLink40.xml"/><Relationship Id="rId5" Type="http://schemas.openxmlformats.org/officeDocument/2006/relationships/worksheet" Target="worksheets/sheet5.xml"/><Relationship Id="rId49" Type="http://schemas.openxmlformats.org/officeDocument/2006/relationships/externalLink" Target="externalLinks/externalLink39.xml"/><Relationship Id="rId48" Type="http://schemas.openxmlformats.org/officeDocument/2006/relationships/externalLink" Target="externalLinks/externalLink38.xml"/><Relationship Id="rId47" Type="http://schemas.openxmlformats.org/officeDocument/2006/relationships/externalLink" Target="externalLinks/externalLink37.xml"/><Relationship Id="rId46" Type="http://schemas.openxmlformats.org/officeDocument/2006/relationships/externalLink" Target="externalLinks/externalLink36.xml"/><Relationship Id="rId45" Type="http://schemas.openxmlformats.org/officeDocument/2006/relationships/externalLink" Target="externalLinks/externalLink35.xml"/><Relationship Id="rId44" Type="http://schemas.openxmlformats.org/officeDocument/2006/relationships/externalLink" Target="externalLinks/externalLink34.xml"/><Relationship Id="rId43" Type="http://schemas.openxmlformats.org/officeDocument/2006/relationships/externalLink" Target="externalLinks/externalLink33.xml"/><Relationship Id="rId42" Type="http://schemas.openxmlformats.org/officeDocument/2006/relationships/externalLink" Target="externalLinks/externalLink32.xml"/><Relationship Id="rId41" Type="http://schemas.openxmlformats.org/officeDocument/2006/relationships/externalLink" Target="externalLinks/externalLink31.xml"/><Relationship Id="rId40" Type="http://schemas.openxmlformats.org/officeDocument/2006/relationships/externalLink" Target="externalLinks/externalLink30.xml"/><Relationship Id="rId4" Type="http://schemas.openxmlformats.org/officeDocument/2006/relationships/worksheet" Target="worksheets/sheet4.xml"/><Relationship Id="rId39" Type="http://schemas.openxmlformats.org/officeDocument/2006/relationships/externalLink" Target="externalLinks/externalLink29.xml"/><Relationship Id="rId38" Type="http://schemas.openxmlformats.org/officeDocument/2006/relationships/externalLink" Target="externalLinks/externalLink28.xml"/><Relationship Id="rId37" Type="http://schemas.openxmlformats.org/officeDocument/2006/relationships/externalLink" Target="externalLinks/externalLink27.xml"/><Relationship Id="rId36" Type="http://schemas.openxmlformats.org/officeDocument/2006/relationships/externalLink" Target="externalLinks/externalLink26.xml"/><Relationship Id="rId35" Type="http://schemas.openxmlformats.org/officeDocument/2006/relationships/externalLink" Target="externalLinks/externalLink25.xml"/><Relationship Id="rId34" Type="http://schemas.openxmlformats.org/officeDocument/2006/relationships/externalLink" Target="externalLinks/externalLink24.xml"/><Relationship Id="rId33" Type="http://schemas.openxmlformats.org/officeDocument/2006/relationships/externalLink" Target="externalLinks/externalLink23.xml"/><Relationship Id="rId32" Type="http://schemas.openxmlformats.org/officeDocument/2006/relationships/externalLink" Target="externalLinks/externalLink22.xml"/><Relationship Id="rId31" Type="http://schemas.openxmlformats.org/officeDocument/2006/relationships/externalLink" Target="externalLinks/externalLink21.xml"/><Relationship Id="rId30" Type="http://schemas.openxmlformats.org/officeDocument/2006/relationships/externalLink" Target="externalLinks/externalLink20.xml"/><Relationship Id="rId3" Type="http://schemas.openxmlformats.org/officeDocument/2006/relationships/worksheet" Target="worksheets/sheet3.xml"/><Relationship Id="rId29" Type="http://schemas.openxmlformats.org/officeDocument/2006/relationships/externalLink" Target="externalLinks/externalLink19.xml"/><Relationship Id="rId28" Type="http://schemas.openxmlformats.org/officeDocument/2006/relationships/externalLink" Target="externalLinks/externalLink18.xml"/><Relationship Id="rId27" Type="http://schemas.openxmlformats.org/officeDocument/2006/relationships/externalLink" Target="externalLinks/externalLink17.xml"/><Relationship Id="rId26" Type="http://schemas.openxmlformats.org/officeDocument/2006/relationships/externalLink" Target="externalLinks/externalLink16.xml"/><Relationship Id="rId25" Type="http://schemas.openxmlformats.org/officeDocument/2006/relationships/externalLink" Target="externalLinks/externalLink15.xml"/><Relationship Id="rId24" Type="http://schemas.openxmlformats.org/officeDocument/2006/relationships/externalLink" Target="externalLinks/externalLink14.xml"/><Relationship Id="rId23" Type="http://schemas.openxmlformats.org/officeDocument/2006/relationships/externalLink" Target="externalLinks/externalLink13.xml"/><Relationship Id="rId22" Type="http://schemas.openxmlformats.org/officeDocument/2006/relationships/externalLink" Target="externalLinks/externalLink12.xml"/><Relationship Id="rId21" Type="http://schemas.openxmlformats.org/officeDocument/2006/relationships/externalLink" Target="externalLinks/externalLink11.xml"/><Relationship Id="rId20" Type="http://schemas.openxmlformats.org/officeDocument/2006/relationships/externalLink" Target="externalLinks/externalLink10.xml"/><Relationship Id="rId2" Type="http://schemas.openxmlformats.org/officeDocument/2006/relationships/worksheet" Target="worksheets/sheet2.xml"/><Relationship Id="rId19" Type="http://schemas.openxmlformats.org/officeDocument/2006/relationships/externalLink" Target="externalLinks/externalLink9.xml"/><Relationship Id="rId18" Type="http://schemas.openxmlformats.org/officeDocument/2006/relationships/externalLink" Target="externalLinks/externalLink8.xml"/><Relationship Id="rId17" Type="http://schemas.openxmlformats.org/officeDocument/2006/relationships/externalLink" Target="externalLinks/externalLink7.xml"/><Relationship Id="rId16" Type="http://schemas.openxmlformats.org/officeDocument/2006/relationships/externalLink" Target="externalLinks/externalLink6.xml"/><Relationship Id="rId15" Type="http://schemas.openxmlformats.org/officeDocument/2006/relationships/externalLink" Target="externalLinks/externalLink5.xml"/><Relationship Id="rId14" Type="http://schemas.openxmlformats.org/officeDocument/2006/relationships/externalLink" Target="externalLinks/externalLink4.xml"/><Relationship Id="rId13" Type="http://schemas.openxmlformats.org/officeDocument/2006/relationships/externalLink" Target="externalLinks/externalLink3.xml"/><Relationship Id="rId12" Type="http://schemas.openxmlformats.org/officeDocument/2006/relationships/externalLink" Target="externalLinks/externalLink2.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11430</xdr:colOff>
      <xdr:row>0</xdr:row>
      <xdr:rowOff>10160</xdr:rowOff>
    </xdr:from>
    <xdr:to>
      <xdr:col>1</xdr:col>
      <xdr:colOff>1685290</xdr:colOff>
      <xdr:row>1</xdr:row>
      <xdr:rowOff>289560</xdr:rowOff>
    </xdr:to>
    <xdr:sp>
      <xdr:nvSpPr>
        <xdr:cNvPr id="2" name="文本框 1"/>
        <xdr:cNvSpPr txBox="1"/>
      </xdr:nvSpPr>
      <xdr:spPr>
        <a:xfrm>
          <a:off x="11430" y="10160"/>
          <a:ext cx="1964690" cy="812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indent="0" algn="l" fontAlgn="auto"/>
          <a:r>
            <a:rPr lang="zh-CN" altLang="en-US" sz="1600">
              <a:latin typeface="方正黑体_GBK" panose="03000509000000000000" charset="-122"/>
              <a:ea typeface="方正黑体_GBK" panose="03000509000000000000" charset="-122"/>
              <a:cs typeface="方正黑体_GBK" panose="03000509000000000000" charset="-122"/>
            </a:rPr>
            <a:t>附件</a:t>
          </a:r>
          <a:r>
            <a:rPr lang="en-US" altLang="zh-CN" sz="1600">
              <a:latin typeface="方正黑体_GBK" panose="03000509000000000000" charset="-122"/>
              <a:ea typeface="方正黑体_GBK" panose="03000509000000000000" charset="-122"/>
              <a:cs typeface="方正黑体_GBK" panose="03000509000000000000" charset="-122"/>
            </a:rPr>
            <a:t>2</a:t>
          </a:r>
          <a:endParaRPr lang="en-US" altLang="zh-CN" sz="1600">
            <a:latin typeface="方正黑体_GBK" panose="03000509000000000000" charset="-122"/>
            <a:ea typeface="方正黑体_GBK" panose="03000509000000000000" charset="-122"/>
            <a:cs typeface="方正黑体_GBK" panose="03000509000000000000" charset="-12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Documents%20and%20Settings\MOF\&#26700;&#38754;\Documents%20and%20Settings\User\&#26700;&#38754;\&#20307;&#21046;&#31649;&#29702;&#22788;\&#20070;&#31295;0326\&#21644;&#35856;&#31038;&#20250;&#35838;&#39064;\&#21644;&#35856;&#31038;&#20250;&#26041;&#26696;&#27979;&#31639;&#34920;%20(versio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home\kylin\&#26700;&#38754;\K:\Documents%20and%20Settings\User\&#26700;&#38754;\&#35838;&#39064;\&#21382;&#24180;&#22269;&#23478;&#20915;&#31639;\1993-2002&#24180;&#22269;&#23478;&#25910;&#20837;&#27604;&#367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home\kylin\&#26700;&#38754;\K:\Documents%20and%20Settings\User\&#26700;&#38754;\&#35838;&#39064;\&#26032;&#24314;&#25991;&#20214;&#22841;\&#35838;&#39064;&#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NTS01\jhc\unzipped\Eastern%20Airline%20FE\GP\GP_Ph1\SBB-OIs\Hel-OI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home\kylin\&#26700;&#38754;\NTS01\jhc\unzipped\Eastern%20Airline%20FE\GP\GP_Ph1\SBB-OIs\Hel-OI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home\kylin\&#26700;&#38754;\NTS01\jhc\unzipped\Eastern%20Airline%20FE\Spares\FILES\SMCTS2\SMCTSSP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ata\05&#22320;&#21306;&#22788;\05.&#36716;&#31227;&#25903;&#20184;\06&#22686;&#36164;&#36716;&#31227;&#25903;&#20184;\2015&#24180;\&#22686;&#36164;&#36716;&#31227;&#25903;&#20184;&#27979;&#31639;\01&#27979;&#31639;\2015&#24180;&#31246;&#25910;&#24180;&#21021;&#39044;&#31639;&#2596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home\kylin\&#26700;&#38754;\F:\Documents%20and%20Settings\Administrator\&#26700;&#38754;\&#22522;&#26412;&#36130;&#21147;&#27979;&#31639;\&#30456;&#20851;&#26448;&#26009;\2014&#24180;&#31246;&#25910;&#25910;&#20837;&#39044;&#3574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Users\LGQ.LD87_ACC\AppData\Local\Temp\cesoft\41101389780%20081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ata\Users\pc\AppData\Local\kingsoft\WPS%20Cloud%20Files\userdata\qing\filecache\&#26263;&#22812;&#31934;&#28789;&#30340;&#20113;&#25991;&#26723;\&#22242;&#38431;&#25991;&#26723;\&#25105;&#30340;&#20225;&#19994;&#25991;&#26723;_1\2021&#24180;&#20915;&#31639;\789\2018&#39044;&#31639;&#33609;&#26696;\RecoveredExternalLink2"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run\user\1000\gvfs\smb-share:server=10.124.6.233,share=&#20840;&#20307;&#20154;&#21592;\11&#39044;&#31639;&#22788;&#65288;&#26032;&#65289;\03&#25903;&#20986;&#32452;\03&#22522;&#37329;&#38750;&#31246;\01&#22522;&#37329;&#39044;&#31639;\2022&#24180;&#22522;&#37329;&#39044;&#31639;\&#39044;&#31639;&#32534;&#21046;\12.31&#25353;&#26446;&#36745;&#35201;&#27714;&#23436;&#21892;\10.124.6.233\&#20840;&#20307;&#20154;&#21592;\02&#24179;&#34913;&#22788;\01&#36130;&#21147;&#21450;&#39044;&#20915;&#31639;&#25253;&#21578;\2018&#24180;\&#24180;&#21021;&#20154;&#20195;&#20250;\&#36807;&#31243;\RecoveredExternalLink2"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ata\10.124.6.233\&#20840;&#20307;&#20154;&#21592;\02&#24179;&#34913;&#22788;\01&#36130;&#21147;&#21450;&#39044;&#20915;&#31639;&#25253;&#21578;\2018&#24180;\&#24180;&#21021;&#20154;&#20195;&#20250;\&#36807;&#31243;\RecoveredExternalLink2"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ata\home\kylin\&#26700;&#38754;\NTS01\jhc\CHR\ARBEJDE\Q4D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ata\home\kylin\&#26700;&#38754;\NTS01\jhc\unzipped\Eastern%20Airline%20FE\Backup%20of%20Backup%20of%20LINDA%20LISTONE.xlk"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home\kylin\&#26700;&#38754;\A:\WINDOWS\TEMP\GOLDPYR4\ARENTO\TOOLBOX.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ata\home\kylin\&#26700;&#38754;\NTS01\jhc\unzipped\Eastern%20Airline%20FE\fnl-gp2\ToolboxGP\Kor\OSP_Becht_F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Users\pc\AppData\Local\kingsoft\WPS%20Cloud%20Files\userdata\qing\filecache\&#26263;&#22812;&#31934;&#28789;&#30340;&#20113;&#25991;&#26723;\&#22242;&#38431;&#25991;&#26723;\&#25105;&#30340;&#20225;&#19994;&#25991;&#26723;_1\2021&#24180;&#20915;&#31639;\&#138;httP:\www.sasac.gov.cn\Documents%20and%20Settings\hr.zhangxin\Local%20Settings\Temporary%20Internet%20Files\Content.Outlook\3INW1839\hrques20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ata\NTS01\jhc\CHR\ARBEJDE\Q4DK.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ata\13&#22522;&#23618;&#36130;&#25919;&#22788;&#65288;&#26032;&#65289;\05&#36716;&#31227;&#25903;&#20184;\02&#21439;&#32423;&#22522;&#26412;&#36130;&#21147;&#20445;&#38556;\&#31532;&#20108;&#25209;&#36130;&#21147;&#34917;&#21161;\POWER%20ASSUMPTION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home\kylin\&#26700;&#38754;\F:\13&#22522;&#23618;&#36130;&#25919;&#22788;&#65288;&#26032;&#65289;\05&#36716;&#31227;&#25903;&#20184;\08&#25552;&#21069;&#19979;&#36798;&#36716;&#31227;&#25903;&#20184;\&#36807;&#31243;\POWER%20ASSUMPTION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ata\05&#22320;&#21306;&#22788;\05.&#36716;&#31227;&#25903;&#20184;\19&#25552;&#21069;&#36890;&#30693;&#36716;&#31227;&#25903;&#20184;\2018&#24180;&#25552;&#21069;&#19979;&#36798;2019&#24180;&#36164;&#37329;\POWER%20ASSUMPTION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ata\NTS01\jhc\unzipped\Eastern%20Airline%20FE\GP\tamer\WINDOWS\GP_A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ata\home\kylin\&#26700;&#38754;\1110&#25552;&#21069;&#19979;&#36798;2022&#24180;&#21439;&#32423;&#22522;&#26412;&#36130;&#21147;&#20445;&#38556;&#26426;&#21046;&#22870;&#34917;&#36164;&#37329;&#27979;&#31639;&#24773;&#20917;&#349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ata\13&#22522;&#23618;&#36130;&#25919;&#22788;&#65288;&#26032;&#65289;\51&#20449;&#24687;&#31995;&#32479;\2019&#24180;\2019&#24180;&#21508;&#22320;&#19977;&#20445;&#27979;&#31639;\h\&#19977;&#20445;\2019&#27979;&#31639;\POWER%20ASSUMPTION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A:\WINDOWS\TEMP\GOLDPYR4\ARENTO\TOOLBOX.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ata\home\kylin\&#26700;&#38754;\NTS01\jhc\unzipped\Eastern%20Airline%20FE\GP\tamer\DOS\TEMP\GPTLBX9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ata\13&#22522;&#23618;&#36130;&#25919;&#22788;&#65288;&#26032;&#65289;\05&#36716;&#31227;&#25903;&#20184;\02&#21439;&#32423;&#22522;&#26412;&#36130;&#21147;&#20445;&#38556;\2021&#24180;\20&#31532;&#20108;&#25209;&#36130;&#21147;&#27979;&#31639;\2020&#24180;&#21439;&#32423;&#22522;&#26412;&#36130;&#21147;&#20445;&#38556;&#26426;&#21046;&#22870;&#34917;&#36164;&#37329;&#27979;&#31639;&#20998;&#37197;&#34920;&#65288;&#20113;&#21335;&#30465;&#65289;.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ata\Users\pc\AppData\Local\kingsoft\WPS%20Cloud%20Files\userdata\qing\filecache\&#26263;&#22812;&#31934;&#28789;&#30340;&#20113;&#25991;&#26723;\&#22242;&#38431;&#25991;&#26723;\&#25105;&#30340;&#20225;&#19994;&#25991;&#26723;_1\2021&#24180;&#20915;&#31639;\2017\2017&#24180;&#39044;&#31639;&#21450;&#35843;&#25972;&#39044;&#31639;\&#26412;&#32423;&#24180;&#21021;&#39044;&#31639;\&#20851;&#20110;&#25991;&#23665;&#24030;2016&#24180;&#22320;&#26041;&#36130;&#25919;&#39044;&#31639;&#25191;&#34892;&#24773;&#20917;&#21644;2017&#24180;&#22320;&#26041;&#36130;&#25919;&#39044;&#31639;&#33609;&#26696;&#21021;&#27493;&#23457;&#26597;&#24847;&#35265;&#21150;&#29702;&#24773;&#20917;&#30340;&#25253;&#21578;-&#20154;&#22823;&#29256;&#26412;&#65288;2017.3.16&#65289;&#26368;&#32456;&#21360;&#21457;&#31295;\&#20154;&#22823;&#29256;&#26412;&#65288;2017.3.16&#65289;&#26368;&#32456;&#21360;&#21457;&#31295;\POWER%20ASSUMP"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ata\13&#22522;&#23618;&#36130;&#25919;&#22788;&#65288;&#26032;&#65289;\05&#36716;&#31227;&#25903;&#20184;\02&#21439;&#32423;&#22522;&#26412;&#36130;&#21147;&#20445;&#38556;\2021&#24180;\05&#32489;&#25928;&#32771;&#26680;&#35843;&#25972;\RecoveredExternalLink1"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data\NTS01\jhc\unzipped\Eastern%20Airline%20FE\GP\tamer\DOS\TEMP\GPTLBX9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data\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data\home\kylin\Downloads\qq-files\807300480\file_recv\02&#24179;&#34913;&#22788;\01&#36130;&#21147;&#21450;&#39044;&#20915;&#31639;&#25253;&#21578;\2017&#24180;\11&#26376;\11&#26376;14&#26085;&#27719;&#25253;&#36130;&#21147;\RecoveredExternalLink31"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data\home\kylin\Downloads\qq-files\807300480\file_recv\02&#24179;&#34913;&#22788;\01&#36130;&#21147;&#21450;&#39044;&#20915;&#31639;&#25253;&#21578;\2017&#24180;\11&#26376;\11&#26376;14&#26085;&#27719;&#25253;&#36130;&#21147;\RecoveredExternalLink33"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ata\home\kylin\&#26700;&#38754;\F:\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data\home\kylin\Downloads\qq-files\807300480\file_recv\02&#24179;&#34913;&#22788;\01&#36130;&#21147;&#21450;&#39044;&#20915;&#31639;&#25253;&#21578;\2017&#24180;\11&#26376;\11&#26376;14&#26085;&#27719;&#25253;&#36130;&#21147;\RecoveredExternalLink35"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data\&#23567;&#20876;&#23376;\0905\&#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data\home\kylin\Downloads\qq-files\807300480\file_recv\10.124.4.217\&#25991;&#20214;&#21046;&#20316;\&#27827;&#28246;&#27700;&#31995;&#36830;&#36890;\2017-2020&#24180;&#27743;&#27827;&#28246;&#24211;&#27700;&#31995;&#36830;&#36890;&#39033;&#30446;&#23454;&#26045;&#26041;&#26696;&#30340;&#39033;&#30446;&#27719;&#24635;.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ata\Users\pc\AppData\Local\kingsoft\WPS%20Cloud%20Files\userdata\qing\filecache\&#26263;&#22812;&#31934;&#28789;&#30340;&#20113;&#25991;&#26723;\&#22242;&#38431;&#25991;&#26723;\&#25105;&#30340;&#20225;&#19994;&#25991;&#26723;_1\2021&#24180;&#20915;&#31639;\%257dhttP:\www.sasac.gov.cn\n1180\n1566\n259655\n260345\n1169121\n7529697.files\&#20013;&#26234;&#34218;&#37228;_&#20449;&#35802;&#20154;&#23551;&#20445;&#38505;&#26377;&#38480;&#20844;&#21496;&#19978;&#28023;&#20998;&#20844;&#21496;(&#34218;&#37228;&#38382;&#21367;)_20100628171329609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data\&#23567;&#20876;&#23376;\0905\&#21439;&#32423;&#36130;&#25919;&#25253;&#34920;&#38468;&#34920;\01&#26118;&#26126;\01&#26118;&#2612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ta\home\kylin\&#26700;&#38754;\F:\02&#25919;&#24220;&#38388;&#36716;&#31227;&#25903;&#20184;\01&#19968;&#33324;&#24615;&#36716;&#31227;&#25903;&#20184;\2005&#24180;\&#31532;&#20108;&#26041;&#26696;\&#22522;&#30784;&#25968;&#25454;\2003&#24180;&#20113;&#21335;&#30465;&#20998;&#21439;GDP&#21450;&#20998;&#20135;&#19994;&#25968;&#2545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ata\home\kylin\Downloads\qq-files\807300480\file_recv\C:\&#23384;&#26723;&#25991;&#20214;\04-&#22269;&#21153;&#38498;&#19987;&#39033;&#35843;&#30740;\05%205&#30465;&#19978;&#25253;&#25968;&#25454;\&#28246;&#21335;&#30465;&#38544;&#24615;&#20538;&#21153;&#32479;&#35745;&#22871;&#34920;&#65288;20170829&#65289;&#12304;&#36820;&#20113;&#21335;&#36130;&#25919;&#21381;&#34917;&#25968;&#12305;-&#34917;&#39033;&#30446;&#31867;&#224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ata\home\kylin\Downloads\qq-files\807300480\file_recv\C:\AnyShare%20(2)\&#39044;&#31639;&#21496;\&#20538;&#21153;&#22788;\0.&#20013;&#36716;\&#19977;&#30465;&#25968;&#25454;%20(2)\&#27743;&#33487;&#12289;&#28246;&#21335;&#12289;&#20113;&#21335;&#25968;&#25454;&#65288;20170830&#65289;&#12304;&#20998;&#39033;&#30446;&#31867;&#22411;&#12305;\&#27743;&#33487;&#30465;&#25130;&#33267;2017&#24180;6&#26376;&#26411;&#26377;&#20851;&#24773;&#20917;&#27719;&#24635;&#32479;&#35745;&#34920;(20170829)&#12304;&#36820;&#27743;&#33487;&#36130;&#25919;&#21381;&#34917;&#25968;&#12305;-&#34917;&#39033;&#30446;&#31867;&#22411;&#65288;2017.8.30&#20013;&#21320;&#19978;&#25253;&#65289;&#12304;2&#31295;&#65292;&#25968;&#25454;&#24050;&#20998;&#31867;&#123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ata\home\kylin\Downloads\qq-files\807300480\file_recv\C:\&#25509;&#25910;&#25991;&#20214;\&#22320;&#26041;&#25919;&#24220;&#34701;&#36164;&#24179;&#21488;&#20844;&#21496;&#20538;&#21153;&#31561;&#24773;&#20917;&#34920;&#65288;&#26032;20170729&#65289;.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data\02&#25919;&#24220;&#38388;&#36716;&#31227;&#25903;&#20184;\01&#19968;&#33324;&#24615;&#36716;&#31227;&#25903;&#20184;\2005&#24180;\&#31532;&#20108;&#26041;&#26696;\&#22522;&#30784;&#25968;&#25454;\2003&#24180;&#20113;&#21335;&#30465;&#20998;&#22320;&#21439;&#24037;&#21830;&#31246;&#25910;&#20915;&#31639;&#2596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ata\home\kylin\Downloads\qq-files\807300480\file_recv\C:\&#23609;&#26446;&#23792;\02&#25919;&#24220;&#20538;&#21048;\01.&#19968;&#33324;&#20538;&#21048;\2011&#24180;&#22320;&#26041;&#25919;&#24220;&#20538;&#21048;\&#25353;&#27969;&#31243;\02&#35268;&#27169;&#27979;&#31639;\&#21608;&#23045;\03&#20538;&#21153;&#25253;&#34920;\&#27719;&#24635;\2009\2010&#24180;10&#26376;\2009&#24180;&#20538;&#21153;&#20998;&#26512;&#34920;&#65288;20101026&#25171;&#21360;&#31295;&#65289;\07&#26684;&#24335;\2009&#22522;&#26412;&#24773;&#20917;&#65288;1026&#25171;&#21360;&#65289;.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home\kylin\&#26700;&#38754;\F:\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data\home\kylin\Downloads\qq-files\807300480\file_recv\10.128.2.15\&#21508;&#22320;&#39044;&#31639;\2011&#24180;&#22320;&#26041;&#20538;&#21048;&#39033;&#30446;&#35843;&#25972;&#65288;06.15&#65289;\&#38468;&#20214;1&#65306;&#20538;&#21153;&#39069;&#24230;&#20998;&#37197;&#3492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data\05&#20307;&#21046;&#31185;\03&#24180;&#32456;&#32467;&#31639;&#21450;&#25968;&#25454;&#20998;&#26512;\2010&#24180;\&#25968;&#25454;&#20998;&#26512;\&#36130;&#25919;&#23567;&#20876;&#23376;\0905\2000&#33267;2009&#24180;&#24635;&#20915;&#31639;101&#21644;102&#34920;\1995&#24180;\96&#22696;&#27743;&#21439;&#24635;&#20915;&#31639;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ata\home\kylin\&#26700;&#38754;\F:\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data\home\kylin\&#26700;&#38754;\DBSERVER\&#39044;&#31639;&#21496;\&#20849;&#20139;&#25968;&#25454;\&#21382;&#24180;&#20915;&#31639;\1996&#24180;\1996&#24180;&#20915;&#31639;&#27719;&#24635;\2021&#28246;&#21271;&#3046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data\13&#22522;&#23618;&#36130;&#25919;&#22788;&#65288;&#26032;&#65289;\05&#36716;&#31227;&#25903;&#20184;\02&#21439;&#32423;&#22522;&#26412;&#36130;&#21147;&#20445;&#38556;\&#31532;&#20108;&#25209;&#36130;&#21147;&#34917;&#21161;\Book4"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data\home\kylin\&#26700;&#38754;\DBSERVER\&#39044;&#31639;&#21496;\&#20849;&#20139;&#25968;&#25454;\&#21382;&#24180;&#20915;&#31639;\1996&#24180;\1996&#24180;&#30465;&#25253;&#20915;&#31639;\2021&#28246;&#21271;&#30465;.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ata\Users\pc\AppData\Local\kingsoft\WPS%20Cloud%20Files\userdata\qing\filecache\&#26263;&#22812;&#31934;&#28789;&#30340;&#20113;&#25991;&#26723;\&#22242;&#38431;&#25991;&#26723;\&#25105;&#30340;&#20225;&#19994;&#25991;&#26723;_1\2021&#24180;&#20915;&#31639;\YhttP:\www.sasac.gov.cn\&#36827;&#34892;&#20013;&#39033;&#30446;\&#35843;&#30740;\&#22269;&#36164;&#22996;\&#22269;&#36164;&#22996;&#30417;&#31649;&#20225;&#19994;&#34218;&#37228;&#35843;&#30740;&#36164;&#26009;\2009&#24180;&#20154;&#31038;&#23616;&#32508;&#21512;&#32479;&#35745;&#24180;&#25253;\2009&#24180;&#19978;&#28023;&#20154;&#20445;&#23616;&#34218;&#37228;&#35843;&#30740;&#25253;&#34920;-3&#31295;.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data\home\kylin\Downloads\qq-files\807300480\file_recv\10.128.2.15\&#21508;&#22320;&#39044;&#31639;\&#36130;&#25919;&#36164;&#26009;\&#36716;&#31227;&#25903;&#20184;\&#22343;&#34913;&#24615;&#36716;&#31227;&#25903;&#20184;\2010\2010&#21439;&#32423;&#25104;&#26412;&#24046;&#24322;&#31995;&#25968;(0902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home\kylin\&#26700;&#38754;\F:\02&#25919;&#24220;&#38388;&#36716;&#31227;&#25903;&#20184;\01&#19968;&#33324;&#24615;&#36716;&#31227;&#25903;&#20184;\2004&#24180;\2004&#24180;&#19968;&#33324;&#24615;&#36716;&#31227;&#25903;&#20184;&#27979;&#31639;\&#22522;&#30784;&#25968;&#25454;\&#20065;&#38215;&#21644;&#34892;&#25919;&#26449;&#20010;&#2596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data\10.124.4.217\&#25991;&#20214;&#21046;&#20316;\&#27827;&#28246;&#27700;&#31995;&#36830;&#36890;\2017-2020&#24180;&#27743;&#27827;&#28246;&#24211;&#27700;&#31995;&#36830;&#36890;&#39033;&#30446;&#23454;&#26045;&#26041;&#26696;&#30340;&#39033;&#30446;&#27719;&#24635;.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data\home\kylin\Downloads\qq-files\807300480\file_recv\10.128.2.15\&#21508;&#22320;&#39044;&#31639;\&#36130;&#25919;&#36164;&#26009;\&#36716;&#31227;&#25903;&#20184;\&#22343;&#34913;&#24615;&#36716;&#31227;&#25903;&#20184;\2010\&#22522;&#30784;&#25968;&#25454;\08&#26449;&#32423;.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ata\home\kylin\Downloads\qq-files\807300480\file_recv\C:\Documents%20and%20Settings\Administrator\Application%20Data\Microsoft\Excel\2007&#24180;&#22320;&#26041;&#25919;&#24220;&#24615;&#20538;&#21153;&#25253;&#34920;&#27719;&#24635;&#65288;20080708&#65289;&#12304;&#23450;&#31295;&#12305;.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data\home\kylin\Downloads\qq-files\807300480\file_recv\DOCUME~1\ADMINI~1\LOCALS~1\Temp\Rar$DI00.407\01&#36130;&#25919;&#21381;&#36164;&#26009;\01&#25919;&#24220;&#24615;&#20538;&#21153;\21&#34701;&#36164;&#24179;&#21488;&#31649;&#29702;\05&#23545;&#36134;&#24037;&#20316;\&#21508;&#22320;&#19978;&#25253;\&#20309;&#26126;&#29113;\&#22791;&#26597;&#36164;&#26009;\2010&#24180;&#20538;&#21153;&#25253;&#34920;\&#34701;&#36164;&#24179;&#21488;&#20844;&#21496;&#20538;&#21153;&#28165;&#29702;&#26680;&#23454;&#25253;&#34920;\&#24405;&#20837;&#34920;\9&#26376;20&#26085;&#29256;&#26412;\&#34701;&#36164;&#24179;&#21488;&#20844;&#21496;&#20538;&#21153;&#28165;&#29702;&#26680;&#23454;&#24773;&#20917;&#24405;&#20837;&#34920;&#65288;20100920&#6528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data\02&#25919;&#24220;&#38388;&#36716;&#31227;&#25903;&#20184;\01&#19968;&#33324;&#24615;&#36716;&#31227;&#25903;&#20184;\2005&#24180;\&#31532;&#20108;&#26041;&#26696;\&#22522;&#30784;&#25968;&#25454;\2002&#24180;&#20113;&#21335;&#30465;&#20998;&#21439;&#19968;&#33324;&#39044;&#31639;&#25910;&#2083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data\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data\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home\kylin\Downloads\qq-files\807300480\file_recv\H:\01&#27719;&#24635;&#34701;&#36164;&#24179;&#21488;&#21517;&#21333;&#21644;&#20313;&#39069;&#34920;&#26680;&#23545;&#34920;&#65288;&#27491;&#24335;&#34920;&#65292;&#21516;&#38134;&#30417;&#26680;&#23545;&#21069;&#6528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ata\home\kylin\&#26700;&#38754;\F:\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data\13&#22522;&#23618;&#36130;&#25919;&#22788;&#65288;&#26032;&#65289;\05&#36716;&#31227;&#25903;&#20184;\08&#25552;&#21069;&#19979;&#36798;&#36716;&#31227;&#25903;&#20184;\&#36807;&#31243;\POWER%20ASSUMPTION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data\home\kylin\Downloads\qq-files\807300480\file_recv\10.128.2.15\&#21508;&#22320;&#39044;&#31639;\&#36130;&#25919;&#36164;&#26009;\&#36716;&#31227;&#25903;&#20184;\&#22343;&#34913;&#24615;&#36716;&#31227;&#25903;&#20184;\2010\&#25104;&#26412;&#24046;&#24322;&#31995;&#25968;0323.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ata\home\kylin\&#26700;&#38754;\I:\05&#22320;&#21306;&#22788;\05.&#36716;&#31227;&#25903;&#20184;\19&#25552;&#21069;&#36890;&#30693;&#36716;&#31227;&#25903;&#20184;\2018&#24180;&#25552;&#21069;&#19979;&#36798;2019&#24180;&#36164;&#37329;\POWER%20ASSUMPTION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ata\02&#24179;&#34913;&#22788;\01&#36130;&#21147;&#21450;&#39044;&#20915;&#31639;&#25253;&#21578;\2017&#24180;\11&#26376;\11&#26376;14&#26085;&#27719;&#25253;&#36130;&#21147;\RecoveredExternalLink27"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data\home\kylin\Downloads\qq-files\807300480\file_recv\10.128.2.15\&#21508;&#22320;&#39044;&#31639;\&#36130;&#25919;&#36164;&#26009;\&#36716;&#31227;&#25903;&#20184;\&#22343;&#34913;&#24615;&#36716;&#31227;&#25903;&#20184;\2010\&#22522;&#30784;&#25968;&#25454;\08&#21160;&#24577;&#26597;&#35810;&#25968;&#25454;.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data\02&#24179;&#34913;&#22788;\01&#36130;&#21147;&#21450;&#39044;&#20915;&#31639;&#25253;&#21578;\2017&#24180;\11&#26376;\11&#26376;14&#26085;&#27719;&#25253;&#36130;&#21147;\RecoveredExternalLink25"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data\02&#24179;&#34913;&#22788;\01&#36130;&#21147;&#21450;&#39044;&#20915;&#31639;&#25253;&#21578;\2017&#24180;\11&#26376;\11&#26376;14&#26085;&#27719;&#25253;&#36130;&#21147;\RecoveredExternalLink28"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data\02&#24179;&#34913;&#22788;\01&#36130;&#21147;&#21450;&#39044;&#20915;&#31639;&#25253;&#21578;\2017&#24180;\11&#26376;\11&#26376;14&#26085;&#27719;&#25253;&#36130;&#21147;\RecoveredExternalLink29"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ata\home\kylin\Downloads\qq-files\807300480\file_recv\A:\Documents%20and%20Settings\sz005933\&#26700;&#38754;\&#28145;&#22323;&#25311;&#25253;&#38134;&#30417;&#20250;&#25919;&#24220;&#24179;&#21488;&#28165;&#29702;&#22522;&#30784;&#34920;.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ata\Users\pc\AppData\Local\kingsoft\WPS%20Cloud%20Files\userdata\qing\filecache\&#26263;&#22812;&#31934;&#28789;&#30340;&#20113;&#25991;&#26723;\&#22242;&#38431;&#25991;&#26723;\&#25105;&#30340;&#20225;&#19994;&#25991;&#26723;_1\2021&#24180;&#20915;&#31639;\%257fhttP:\www.sasac.gov.cn\Documents%20and%20Settings\Administrator\Local%20Settings\Temporary%20Internet%20Files\&#22830;&#20225;&#35843;&#30740;\&#22269;&#36164;&#22996;&#22830;&#20225;&#34218;&#37228;&#35843;&#30740;&#38382;&#21367;2.0-2&#31295;.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ata\Users\pc\AppData\Local\kingsoft\WPS%20Cloud%20Files\userdata\qing\filecache\&#26263;&#22812;&#31934;&#28789;&#30340;&#20113;&#25991;&#26723;\&#22242;&#38431;&#25991;&#26723;\&#25105;&#30340;&#20225;&#19994;&#25991;&#26723;_1\2021&#24180;&#20915;&#31639;\uhttP:\www.sasac.gov.cn\n1180\n1566\n259655\n260345\n1169121\n7529697.files\&#26700;&#38754;\&#26032;&#35745;&#21010;\&#20154;&#20107;&#23616;&#27965;&#35848;\&#35843;&#30740;&#38382;&#21367;&#35774;&#35745;\&#22269;&#36164;&#22996;&#22830;&#20225;&#34218;&#37228;&#35843;&#30740;&#38382;&#21367;2.0-2&#31295;.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data\home\kylin\Downloads\qq-files\807300480\file_recv\10.128.2.15\&#21508;&#22320;&#39044;&#31639;\&#36130;&#25919;&#36164;&#26009;\&#36716;&#31227;&#25903;&#20184;\&#22343;&#34913;&#24615;&#36716;&#31227;&#25903;&#20184;\2010\&#22522;&#30784;&#25968;&#25454;\&#22522;&#30784;&#25968;&#25454;&#34920;031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data\02&#24179;&#34913;&#22788;\01&#36130;&#21147;&#21450;&#39044;&#20915;&#31639;&#25253;&#21578;\2017&#24180;\11&#26376;\11&#26376;14&#26085;&#27719;&#25253;&#36130;&#21147;\RecoveredExternalLink30"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data\02&#24179;&#34913;&#22788;\01&#36130;&#21147;&#21450;&#39044;&#20915;&#31639;&#25253;&#21578;\2017&#24180;\11&#26376;\11&#26376;14&#26085;&#27719;&#25253;&#36130;&#21147;\RecoveredExternalLink31"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data\02&#24179;&#34913;&#22788;\01&#36130;&#21147;&#21450;&#39044;&#20915;&#31639;&#25253;&#21578;\2017&#24180;\11&#26376;\11&#26376;14&#26085;&#27719;&#25253;&#36130;&#21147;\RecoveredExternalLink33"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ata\Users\pc\AppData\Local\kingsoft\WPS%20Cloud%20Files\userdata\qing\filecache\&#26263;&#22812;&#31934;&#28789;&#30340;&#20113;&#25991;&#26723;\&#22242;&#38431;&#25991;&#26723;\&#25105;&#30340;&#20225;&#19994;&#25991;&#26723;_1\2021&#24180;&#20915;&#31639;\shttP:\www.sasac.gov.cn\n1180\n1566\n259655\n260345\n1169121\n7529697.files\&#26700;&#38754;\&#26032;&#35745;&#21010;\&#20154;&#20107;&#23616;&#27965;&#35848;\&#35843;&#30740;&#38382;&#21367;&#35774;&#35745;\2009&#24180;&#20154;&#20445;&#23616;&#34218;&#37228;&#35843;&#30740;&#25253;&#34920;.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data\02&#24179;&#34913;&#22788;\01&#36130;&#21147;&#21450;&#39044;&#20915;&#31639;&#25253;&#21578;\2017&#24180;\11&#26376;\11&#26376;14&#26085;&#27719;&#25253;&#36130;&#21147;\RecoveredExternalLink35"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Users\pc\AppData\Local\kingsoft\WPS%20Cloud%20Files\userdata\qing\filecache\&#26263;&#22812;&#31934;&#28789;&#30340;&#20113;&#25991;&#26723;\&#22242;&#38431;&#25991;&#26723;\&#25105;&#30340;&#20225;&#19994;&#25991;&#26723;_1\2021&#24180;&#20915;&#31639;\ahttP:\www.sasac.gov.cn\&#36827;&#34892;&#20013;&#39033;&#30446;\&#35843;&#30740;\&#22269;&#36164;&#22996;\&#22269;&#36164;&#22996;&#30417;&#31649;&#20225;&#19994;&#34218;&#37228;&#35843;&#30740;&#36164;&#26009;\&#22830;&#20225;&#31119;&#21033;&#35843;&#30740;\&#38382;&#21367;&#35774;&#35745;4&#26399;\&#38468;&#34920;&#19968;&#65306;08-09&#24180;&#24230;&#20013;&#22830;&#20225;&#19994;&#31119;&#21033;&#29366;&#20917;&#35843;&#26597;-&#38598;&#22242;&#19978;&#20132;&#38382;&#2136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历年集中增量分配 (2)"/>
      <sheetName val="历年财力性转移支付增量 (2)"/>
      <sheetName val="历年专项转移支付增量 (2)"/>
      <sheetName val="历年集中增量 (3)"/>
      <sheetName val="历年集中增量 (4)"/>
      <sheetName val="历年集中两税增量 (2)"/>
      <sheetName val="历年集中所得税增量 (2)"/>
      <sheetName val="05多负担 (2)"/>
      <sheetName val="05集中两税增量"/>
      <sheetName val="2005集中所得税增量"/>
      <sheetName val="05净集中"/>
      <sheetName val="Sheet4 (2)"/>
      <sheetName val="Sheet4 (3)"/>
      <sheetName val="Sheet3 (2)"/>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2)"/>
      <sheetName val="历年集中增量分配"/>
      <sheetName val="历年财力性转移支付增量"/>
      <sheetName val="历年专项转移支付增量"/>
      <sheetName val="05转移支付简"/>
      <sheetName val="依赖程度3(转移支付总额除地方本级支出)"/>
      <sheetName val="Sheet2 (3)"/>
      <sheetName val="Sheet1 (2)"/>
      <sheetName val="收入划分 (英)"/>
      <sheetName val="收入划分 (美）"/>
      <sheetName val="均等化程度比较"/>
      <sheetName val="93-04留用比例"/>
      <sheetName val="历年财力"/>
      <sheetName val="边际留用比例"/>
      <sheetName val="历年边际财力"/>
      <sheetName val="历年地方总收入"/>
      <sheetName val="历年边际地方总收入"/>
      <sheetName val="2005集中增量"/>
      <sheetName val="05留用比例"/>
      <sheetName val="出口退税"/>
      <sheetName val="方案一基础"/>
      <sheetName val="方案一"/>
      <sheetName val="Sheet4"/>
      <sheetName val="方案一集中增量分地区"/>
      <sheetName val="方案一集中增量分税种"/>
      <sheetName val="方案一中央比重"/>
      <sheetName val="方案三基础"/>
      <sheetName val="方案三中央比重"/>
      <sheetName val="方案三集中增量分地区"/>
      <sheetName val="方案三集中增量分项目"/>
      <sheetName val="2005-12月报表 (2)"/>
      <sheetName val="全国一般收入"/>
      <sheetName val="Sheet1"/>
      <sheetName val="Sheet2"/>
      <sheetName val="Sheet3"/>
      <sheetName val="封面"/>
      <sheetName val="C01-1"/>
      <sheetName val="总人口"/>
      <sheetName val="_ES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 val="mmm"/>
      <sheetName val="下拉选项"/>
      <sheetName val="Sheet2"/>
      <sheetName val="Open"/>
      <sheetName val="基础编码"/>
      <sheetName val="eqpmad2"/>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国家"/>
      <sheetName val="封面"/>
      <sheetName val="财政供养人员增幅"/>
      <sheetName val="SW-TEO"/>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W-TEO"/>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W-TEO"/>
      <sheetName val="G.1R-Shou COP Gf"/>
      <sheetName val="中央"/>
      <sheetName val="Open"/>
      <sheetName val="Toolbox"/>
      <sheetName val="国家"/>
      <sheetName val="Financ. Overview"/>
      <sheetName val="事业发展"/>
      <sheetName val="eqpmad2"/>
      <sheetName val="_ESList"/>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eqpmad2"/>
      <sheetName val="POWER ASSUMPTIONS"/>
      <sheetName val="汇总"/>
      <sheetName val="基础编码"/>
      <sheetName val="选择选项"/>
      <sheetName val="_ESList"/>
      <sheetName val="SMCTSSP2"/>
      <sheetName val="SW-TEO"/>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说明"/>
      <sheetName val="封面"/>
      <sheetName val="收入(一般)"/>
      <sheetName val="支出(一般)"/>
      <sheetName val="收入(基金)"/>
      <sheetName val="支出(基金)"/>
      <sheetName val="_ESList"/>
      <sheetName val="Financ. Overview"/>
      <sheetName val="Toolbox"/>
      <sheetName val="四月份月报"/>
      <sheetName val="总人口"/>
      <sheetName val="省本级收入预计"/>
      <sheetName val="GDP"/>
      <sheetName val="人员支出"/>
      <sheetName val="G.1R-Shou COP Gf"/>
      <sheetName val="SW-TE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说明"/>
      <sheetName val="封面"/>
      <sheetName val="收入(一般)"/>
      <sheetName val="支出(一般)"/>
      <sheetName val="收入(基金)"/>
      <sheetName val="支出(基金)"/>
      <sheetName val="_ESList"/>
      <sheetName val="Main"/>
      <sheetName val="事业发展"/>
      <sheetName val="GDP"/>
      <sheetName val="Financ. Overview"/>
      <sheetName val="Toolbox"/>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说明"/>
      <sheetName val="封面"/>
      <sheetName val="汇总"/>
      <sheetName val="分析1"/>
      <sheetName val="分县"/>
      <sheetName val="分析2"/>
      <sheetName val="分科目"/>
      <sheetName val="分县月报"/>
      <sheetName val="核对情况"/>
      <sheetName val="_ESList"/>
      <sheetName val="Open"/>
      <sheetName val="工商税收"/>
      <sheetName val="一般预算收入"/>
      <sheetName val="C01-1"/>
      <sheetName val="P1012001"/>
      <sheetName val="Main"/>
      <sheetName val="GDP"/>
      <sheetName val="村级支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 val="Main"/>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Main"/>
      <sheetName val="事业发展"/>
      <sheetName val="Financ. Overview"/>
      <sheetName val="Toolbox"/>
      <sheetName val="_ESList"/>
      <sheetName val="C01-1"/>
      <sheetName val="总人口"/>
      <sheetName val="本年收入合计"/>
      <sheetName val="POWER ASSUMPTIONS"/>
      <sheetName val="SW-TEO"/>
      <sheetName val="汇总"/>
      <sheetName val="封面"/>
      <sheetName val="G.1R-Shou COP Gf"/>
      <sheetName val="代码"/>
      <sheetName val="coding"/>
      <sheetName val="国家"/>
      <sheetName val="Sheet (2)"/>
      <sheetName val="eqpmad2"/>
      <sheetName val="Sheet"/>
      <sheetName val="P1012001"/>
      <sheetName val="Open"/>
      <sheetName val="D011H4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Open"/>
      <sheetName val="P1012001"/>
      <sheetName val="_ESList"/>
      <sheetName val="Financ. Overview"/>
      <sheetName val="SW-TEO"/>
      <sheetName val="Main"/>
      <sheetName val="Toolbox"/>
      <sheetName val="代码"/>
      <sheetName val="G.1R-Shou COP Gf"/>
      <sheetName val="本年收入合计"/>
      <sheetName val="POWER ASSUMPTIONS"/>
      <sheetName val="C01-1"/>
      <sheetName val="D011H4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Toolbox"/>
      <sheetName val="本年收入合计"/>
      <sheetName val="Open"/>
      <sheetName val="_ESList"/>
      <sheetName val="基础编码"/>
      <sheetName val="C01-1"/>
      <sheetName val="省本级收入预计"/>
      <sheetName val="eqpmad2"/>
      <sheetName val="Main"/>
      <sheetName val="Financ. Overview"/>
      <sheetName val="POWER ASSUMPTIONS"/>
      <sheetName val="2002年一般预算收入"/>
      <sheetName val="事业发展"/>
      <sheetName val="村级支出"/>
      <sheetName val="SW-TEO"/>
      <sheetName val="00000ppy"/>
      <sheetName val="人员支出"/>
      <sheetName val="代码"/>
      <sheetName val="P1012001"/>
      <sheetName val="G.1R-Shou COP Gf"/>
      <sheetName val="合计"/>
      <sheetName val="lookup"/>
      <sheetName val="Unit Information"/>
      <sheetName val="Company Information"/>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G.1R-Shou COP Gf"/>
      <sheetName val="Toolbox"/>
      <sheetName val="_ESList"/>
      <sheetName val="eqpmad2"/>
      <sheetName val="Financ. Overview"/>
      <sheetName val="选择选项"/>
      <sheetName val="Open"/>
      <sheetName val="POWER ASSUMPTIONS"/>
      <sheetName val="财政供养人员增幅"/>
      <sheetName val="本年收入合计"/>
      <sheetName val="事业发展"/>
      <sheetName val="农业人口"/>
      <sheetName val="C01县级测算"/>
      <sheetName val="J03标准"/>
      <sheetName val="J04-2分县基础数据"/>
      <sheetName val="F05改善均衡度奖励"/>
      <sheetName val="J04-1分省基础数据"/>
      <sheetName val="C02省级努力程度系数"/>
      <sheetName val="J02分配因素"/>
      <sheetName val="J01编码表"/>
      <sheetName val="G01三保和付息需求基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Title"/>
      <sheetName val="Introduction"/>
      <sheetName val="Contact Information"/>
      <sheetName val="Company Information"/>
      <sheetName val="Pay policy"/>
      <sheetName val="benefits"/>
      <sheetName val="New graduate"/>
      <sheetName val="IPD"/>
      <sheetName val="劳务工政策"/>
      <sheetName val="劳务工薪资"/>
      <sheetName val="feedback"/>
      <sheetName val="cod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代码"/>
      <sheetName val="Main"/>
      <sheetName val="事业发展"/>
      <sheetName val="Financ. Overview"/>
      <sheetName val="Toolbox"/>
      <sheetName val="C01-1"/>
      <sheetName val="总人口"/>
      <sheetName val="_ESList"/>
      <sheetName val="G.1R-Shou COP Gf"/>
      <sheetName val="POWER ASSUMPTIONS"/>
      <sheetName val="本年收入合计"/>
      <sheetName val="coding"/>
      <sheetName val="SW-TEO"/>
      <sheetName val="封面"/>
      <sheetName val="汇总"/>
      <sheetName val="国家"/>
      <sheetName val="eqpmad2"/>
      <sheetName val="Open"/>
      <sheetName val=""/>
      <sheetName val="Q4D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P1012001"/>
      <sheetName val="Ma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Main"/>
      <sheetName val="C01-1"/>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P101200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heet1"/>
      <sheetName val="Financ. Overview"/>
      <sheetName val="Toolbox"/>
      <sheetName val="_ESList"/>
      <sheetName val="eqpmad2"/>
      <sheetName val="SW-TEO"/>
      <sheetName val="lookup"/>
      <sheetName val="Unit Information"/>
      <sheetName val="Company Information"/>
      <sheetName val="总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分析表 (中风险地区)"/>
      <sheetName val="分析表（高风险地区）"/>
      <sheetName val="万人以上易地搬迁安置区名单"/>
      <sheetName val="补助测算 (州市结果表)"/>
      <sheetName val="补助测算 (结果表)"/>
      <sheetName val="补助规模测算（过程表)"/>
      <sheetName val="补助规模测算（2) (2)"/>
      <sheetName val="补助规模测算（补助情况表)"/>
      <sheetName val="补助测算 (控)"/>
      <sheetName val="补助测算（不控)"/>
      <sheetName val="补助规模测算（2)"/>
      <sheetName val="补助测算 (增幅控制)"/>
      <sheetName val="补助测算（不控增幅）"/>
      <sheetName val="补助规模测算（分析对比)"/>
      <sheetName val="补助规模测算（县级均衡度分摊分段分档)"/>
      <sheetName val="补助规模测算（县级均衡度分摊)"/>
      <sheetName val="补助规模测算（市县）"/>
      <sheetName val="补助规模测算（县级）"/>
      <sheetName val="最终备案表"/>
      <sheetName val="最终方案"/>
      <sheetName val="政策因素"/>
      <sheetName val="可用财力"/>
      <sheetName val="三保"/>
      <sheetName val="数据源"/>
      <sheetName val="决算表第6列（基本支出）转换"/>
      <sheetName val="部门预算人数"/>
      <sheetName val="机关"/>
      <sheetName val="事业"/>
      <sheetName val="财政部保基本民生"/>
      <sheetName val="万人以上大型易地搬迁需求"/>
      <sheetName val="2021年财力测算（底表）"/>
      <sheetName val="编码对照"/>
      <sheetName val="2020年人口普查常住人口数据(根据纸质版整理)"/>
      <sheetName val="县级均衡"/>
      <sheetName val="2020年四项财力下达情况(30%)"/>
      <sheetName val="万人以上大型易地搬迁"/>
      <sheetName val="标准"/>
      <sheetName val="结果表5.27（调整）"/>
      <sheetName val="11.16"/>
      <sheetName val="抗疫特别国债预留资金分配表"/>
      <sheetName val="2021年第一批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农业人口"/>
      <sheetName val="XL4Poppy"/>
      <sheetName val="省本级收入预计"/>
      <sheetName val="行政区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选择选项"/>
      <sheetName val="Toolbox"/>
      <sheetName val="本年收入合计"/>
      <sheetName val="Open"/>
      <sheetName val="基础编码"/>
      <sheetName val="C01-1"/>
      <sheetName val="_ESList"/>
      <sheetName val="POWER ASSUMPTIONS"/>
      <sheetName val="SW-TEO"/>
      <sheetName val="00000ppy"/>
      <sheetName val="eqpmad2"/>
      <sheetName val="省本级收入预计"/>
      <sheetName val="Financ. Overview"/>
      <sheetName val="Main"/>
      <sheetName val="代码"/>
      <sheetName val="2002年一般预算收入"/>
      <sheetName val="事业发展"/>
      <sheetName val="村级支出"/>
      <sheetName val="人员支出"/>
      <sheetName val="lookup"/>
      <sheetName val="Unit Information"/>
      <sheetName val="Company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Toolbox"/>
      <sheetName val="POWER ASSUMPTIONS"/>
      <sheetName val="_ESList"/>
      <sheetName val="Main"/>
      <sheetName val="G.1R-Shou COP Gf"/>
      <sheetName val="coding"/>
      <sheetName val="Financ. Overview"/>
      <sheetName val="P1012001"/>
      <sheetName val="汇总"/>
      <sheetName val="本年收入合计"/>
      <sheetName val="XL4Poppy"/>
      <sheetName val="财政供养人员增幅"/>
      <sheetName val="基础编码"/>
      <sheetName val="事业发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资金分配"/>
      <sheetName val="保基本民生"/>
      <sheetName val="保工资运转"/>
      <sheetName val="G.1R-Shou COP Gf"/>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G.1R-Shou COP Gf"/>
    </sheetNames>
    <sheetDataSet>
      <sheetData sheetId="0" refreshError="1"/>
      <sheetData sheetId="1" refreshError="1"/>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Open"/>
      <sheetName val="Sheet1"/>
      <sheetName val="eqpmad2"/>
      <sheetName val="人员支出"/>
      <sheetName val="财政供养人员增幅"/>
      <sheetName val="P1012001"/>
      <sheetName val="中小学生"/>
      <sheetName val="本年收入合计"/>
      <sheetName val="C01-1"/>
      <sheetName val="_ESList"/>
      <sheetName val="封面"/>
      <sheetName val="省本级收入预计"/>
      <sheetName val="G.1R-Shou COP Gf"/>
      <sheetName val="农业用地"/>
      <sheetName val="Toolbox"/>
      <sheetName val="一般预算收入"/>
      <sheetName val="POWER ASSUMPTIONS"/>
      <sheetName val="基础编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选择选项"/>
      <sheetName val="Toolbox"/>
      <sheetName val="POWER ASSUMPTIONS"/>
      <sheetName val="_ESList"/>
      <sheetName val="G.1R-Shou COP Gf"/>
      <sheetName val="coding"/>
      <sheetName val="Financ. Overview"/>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Define"/>
      <sheetName val="财政供养人员增幅"/>
      <sheetName val="基础编码"/>
      <sheetName val="一般预算收入"/>
      <sheetName val="四月份月报"/>
      <sheetName val="农业用地"/>
      <sheetName val="D011H403"/>
      <sheetName val="工商税收"/>
      <sheetName val="G.1R-Shou COP Gf"/>
      <sheetName val="_ESList"/>
      <sheetName val="本年收入合计"/>
      <sheetName val="XL4Poppy"/>
      <sheetName val="村级支出"/>
      <sheetName val="GDP"/>
      <sheetName val="2018年下达表(州市统筹前)"/>
      <sheetName val="Toolbo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2002年一般预算收入"/>
      <sheetName val="财政供养人员增幅"/>
      <sheetName val="国家"/>
      <sheetName val="_ESList"/>
      <sheetName val="项目类型"/>
    </sheetNames>
    <sheetDataSet>
      <sheetData sheetId="0" refreshError="1"/>
      <sheetData sheetId="1" refreshError="1"/>
      <sheetData sheetId="2" refreshError="1"/>
      <sheetData sheetId="3" refreshError="1"/>
      <sheetData sheetId="4"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Define"/>
      <sheetName val="中小学生"/>
      <sheetName val="人员支出"/>
      <sheetName val="农业用地"/>
      <sheetName val="D011H403"/>
      <sheetName val="四月份月报"/>
      <sheetName val="一般预算收入"/>
      <sheetName val="Financ. Overview"/>
      <sheetName val="Toolbox"/>
      <sheetName val="公路里程"/>
      <sheetName val="项目类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Define"/>
      <sheetName val="财政供养人员增幅"/>
      <sheetName val="基础编码"/>
      <sheetName val="一般预算收入"/>
      <sheetName val="四月份月报"/>
      <sheetName val="农业用地"/>
      <sheetName val="D011H403"/>
      <sheetName val="工商税收"/>
      <sheetName val="G.1R-Shou COP Gf"/>
      <sheetName val="_ESList"/>
      <sheetName val="本年收入合计"/>
      <sheetName val="XL4Poppy"/>
      <sheetName val="村级支出"/>
      <sheetName val="GDP"/>
      <sheetName val="总人口"/>
      <sheetName val="保工资运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_x005f_x0000__x005f_x0000__x005f_x0000__x005f_x0000__x0"/>
      <sheetName val="行政区划"/>
      <sheetName val="C01县级测算"/>
      <sheetName val="J03标准"/>
      <sheetName val="J04-2分县基础数据"/>
      <sheetName val="F05改善均衡度奖励"/>
      <sheetName val="J04-1分省基础数据"/>
      <sheetName val="C02省级努力程度系数"/>
      <sheetName val="J02分配因素"/>
      <sheetName val="J01编码表"/>
      <sheetName val="G01三保和付息需求基数"/>
      <sheetName val="下拉选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
      <sheetName val="工商税收"/>
      <sheetName val="行政区划"/>
      <sheetName val="_x005f_x0000__x005f_x0000__x005f_x0000__x005f_x0000__x0"/>
      <sheetName val="农业用地"/>
      <sheetName val="_x005f_x005f_x005f_x0000__x005f_x005f_x005f_x0000__x005"/>
      <sheetName val="公检法司编制"/>
      <sheetName val="行政编制"/>
      <sheetName val="2002年一般预算收入"/>
      <sheetName val="POWER ASSUMPTIONS"/>
      <sheetName val="_x005f_x0000__x005f_x0000__x005"/>
      <sheetName val="_x005f_x005f_x005f_x0000__x005f"/>
      <sheetName val="_ESList"/>
      <sheetName val="财政供养人员增幅"/>
      <sheetName val="GDP"/>
      <sheetName val="封面"/>
      <sheetName val="事业发展"/>
      <sheetName val="C01-1"/>
      <sheetName val="Toolbox"/>
      <sheetName val="本年收入合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项目申报表-优选44"/>
      <sheetName val="项目简介填写说明"/>
      <sheetName val="指标项"/>
      <sheetName val="Main"/>
      <sheetName val="1-4余额表"/>
    </sheetNames>
    <sheetDataSet>
      <sheetData sheetId="0" refreshError="1"/>
      <sheetData sheetId="1" refreshError="1"/>
      <sheetData sheetId="2" refreshError="1"/>
      <sheetData sheetId="3" refreshError="1"/>
      <sheetData sheetId="4"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Home "/>
      <sheetName val="Company Information"/>
      <sheetName val="Pay Policy"/>
      <sheetName val="Benifits Policy"/>
      <sheetName val="Performance &amp; Development"/>
      <sheetName val="Positions Data"/>
      <sheetName val="劳务工政策"/>
      <sheetName val="劳务工薪酬数据"/>
      <sheetName val="问卷说明"/>
      <sheetName val="选择选项"/>
      <sheetName val="行业分类国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 val="农业人口"/>
      <sheetName val="工商税收"/>
      <sheetName val="基础编码"/>
      <sheetName val="中小学生"/>
      <sheetName val="农业用地"/>
      <sheetName val="_ESList"/>
      <sheetName val="G.1R-Shou COP Gf"/>
      <sheetName val="D011H403"/>
      <sheetName val="合计"/>
      <sheetName val="Toolbox"/>
      <sheetName val="村级支出"/>
      <sheetName val="一般预算收入"/>
      <sheetName val="GDP"/>
      <sheetName val="C01-1"/>
      <sheetName val="人员支出"/>
      <sheetName val="汇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GDP"/>
      <sheetName val="C01-1"/>
      <sheetName val="工商税收"/>
      <sheetName val="基础编码"/>
      <sheetName val="_ESList"/>
      <sheetName val="汇总"/>
      <sheetName val="行政区划"/>
      <sheetName val="四月份月报"/>
      <sheetName val="公检法司编制"/>
      <sheetName val="行政编制"/>
      <sheetName val="2002年一般预算收入"/>
      <sheetName val="本年收入合计"/>
      <sheetName val="Financ. Overview"/>
      <sheetName val="Toolbox"/>
      <sheetName val="XL4Poppy"/>
      <sheetName val="一般预算收入"/>
      <sheetName val="村级支出"/>
      <sheetName val="事业发展"/>
      <sheetName val="财政供养人员增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封面"/>
      <sheetName val="表1"/>
      <sheetName val="表2"/>
      <sheetName val="表3"/>
      <sheetName val="表4"/>
      <sheetName val="表5"/>
      <sheetName val="表6"/>
      <sheetName val="Sheet1"/>
      <sheetName val="项目类型"/>
      <sheetName val="P1012001"/>
      <sheetName val="下拉选项"/>
      <sheetName val="L24"/>
      <sheetName val="公路里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表1 （打印版）"/>
      <sheetName val="表2 （市县打印版）"/>
      <sheetName val="表3（打印版）"/>
      <sheetName val="表4"/>
      <sheetName val="表5"/>
      <sheetName val="表6"/>
      <sheetName val="项目类型"/>
      <sheetName val="1-4余额表"/>
      <sheetName val="P1012001"/>
      <sheetName val="差异系数"/>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封面"/>
      <sheetName val="目录"/>
      <sheetName val="1-1.资金来源汇总表"/>
      <sheetName val="1-2.资金投向汇总表"/>
      <sheetName val="1-3.政府承诺偿还的债务余额明细表"/>
      <sheetName val="1-4.政府提供担保的债务余额明细表"/>
      <sheetName val="2-1.政府支出事项总表"/>
      <sheetName val="2-2.政府支出事项对应项目情况"/>
      <sheetName val="2-3.政府支出事项明细表 "/>
      <sheetName val="下拉选项"/>
      <sheetName val="项目类型"/>
      <sheetName val="公路里程"/>
      <sheetName val="财政部保基本民生"/>
      <sheetName val="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工商税收"/>
      <sheetName val="eqpmad2"/>
      <sheetName val="公检法司编制"/>
      <sheetName val="行政编制"/>
      <sheetName val="2002年一般预算收入"/>
      <sheetName val="农业人口"/>
      <sheetName val="_ESList"/>
      <sheetName val="汇总"/>
      <sheetName val="合计"/>
      <sheetName val="中小学生"/>
      <sheetName val="P1012001"/>
      <sheetName val="GDP"/>
      <sheetName val="封面"/>
      <sheetName val="总人口"/>
      <sheetName val="村级支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图数据表"/>
      <sheetName val="1-1风险分析表"/>
      <sheetName val="1-2市级风险分析"/>
      <sheetName val="1-3风险分析"/>
      <sheetName val="1-4余额表"/>
      <sheetName val="1-5余额结构表"/>
      <sheetName val="1-6余额增长情况图"/>
      <sheetName val="1-7余额增长表一"/>
      <sheetName val="1-8余额增长表二"/>
      <sheetName val="1-9余额构成图"/>
      <sheetName val="1-10余额分布图"/>
      <sheetName val="1-11余额人均排序表"/>
      <sheetName val="1-12负债率表"/>
      <sheetName val="1-13债务率表"/>
      <sheetName val="1-14资金性质表"/>
      <sheetName val="1-15资金性质分级表一"/>
      <sheetName val="1-16资金性质分级表二"/>
      <sheetName val="1-17资金性质分级表三"/>
      <sheetName val="1-18直接债务资金性质表"/>
      <sheetName val="1-19担保债务资金性质表"/>
      <sheetName val="1-20资金性质增长表"/>
      <sheetName val="1-21资金性质分级增长表一"/>
      <sheetName val="1-22资金性质分级增长表二"/>
      <sheetName val="1-23资金性质分级增长表三"/>
      <sheetName val="1-24直接债务资金性质增长表"/>
      <sheetName val="1-25担保债务资金性质增长表"/>
      <sheetName val="2-1余额分级表"/>
      <sheetName val="2-2余额分级增长表1"/>
      <sheetName val="2-3余额分级增长表2"/>
      <sheetName val="2-4直接分级表"/>
      <sheetName val="2-5直接分级增长表"/>
      <sheetName val="2-6担保分级表"/>
      <sheetName val="2-7担保分级增长表"/>
      <sheetName val="2-8余额分部门1"/>
      <sheetName val="2-9余额分部门2"/>
      <sheetName val="2-10余额分部门增长图"/>
      <sheetName val="2-11余额分部门增长表1"/>
      <sheetName val="2-12余额分部门增长表2"/>
      <sheetName val="2-13余额分部门增长表3"/>
      <sheetName val="2-14余额分部门增长表4"/>
      <sheetName val="2-15余额分部门增长表5"/>
      <sheetName val="2-16直接分部门1"/>
      <sheetName val="2-17直接分部门2"/>
      <sheetName val="2-18直接分部门增长表1"/>
      <sheetName val="2-19直接分部门增长表2"/>
      <sheetName val="2-20直接分部门增长表3"/>
      <sheetName val="2-21直接分部门增长表4"/>
      <sheetName val="2-22直接分部门增长表5"/>
      <sheetName val="2-23担保分部门1"/>
      <sheetName val="2-24担保分部门2"/>
      <sheetName val="2-25担保分部门增长表1"/>
      <sheetName val="2-26担保分部门增长表2"/>
      <sheetName val="2-27担保分部门增长表3"/>
      <sheetName val="2-28担保分部门增长表4"/>
      <sheetName val="2-29担保分部门增长表5"/>
      <sheetName val="2-13余额分部门增长表1 (机关)"/>
      <sheetName val="2-14余额分部门增长表2 (机关)"/>
      <sheetName val="2-15余额分部门增长表3 (机关)"/>
      <sheetName val="2-16余额分部门增长表4 (机关)"/>
      <sheetName val="2-17余额分部门增长表5 (机关)"/>
      <sheetName val="2-18直接分部门增长表1 (机关)"/>
      <sheetName val="2-19直接分部门增长表2 (机关)"/>
      <sheetName val="2-20直接分部门增长表3 (机关)"/>
      <sheetName val="2-21直接分部门增长表4 (机关)"/>
      <sheetName val="2-22直接分部门增长表5 (机关)"/>
      <sheetName val="2-33担保分部门增长表1 (机关)"/>
      <sheetName val="2-34担保分部门增长表2 (机关)"/>
      <sheetName val="2-35担保分部门增长表3 (机关)"/>
      <sheetName val="2-36担保分部门增长表4 (机关)"/>
      <sheetName val="2-37担保分部门增长表5 (机关)"/>
      <sheetName val="余额直接_机关"/>
      <sheetName val="余额担保_机关"/>
      <sheetName val="2-13余额分部门增长表1 (事业)"/>
      <sheetName val="2-14余额分部门增长表2 (事业)"/>
      <sheetName val="2-15余额分部门增长表3 (事业)"/>
      <sheetName val="2-16余额分部门增长表4 (事业)"/>
      <sheetName val="2-17余额分部门增长表5 (事业)"/>
      <sheetName val="2-18直接分部门增长表1 (事业)"/>
      <sheetName val="2-19直接分部门增长表2 (事业)"/>
      <sheetName val="2-20直接分部门增长表3 (事业)"/>
      <sheetName val="2-21直接分部门增长表4 (事业)"/>
      <sheetName val="2-22直接分部门增长表5 (事业)"/>
      <sheetName val="2-33担保分部门增长表1 (事业)"/>
      <sheetName val="2-34担保分部门增长表2 (事业)"/>
      <sheetName val="2-35担保分部门增长表3 (事业)"/>
      <sheetName val="2-36担保分部门增长表4 (事业)"/>
      <sheetName val="2-37担保分部门增长表5 (事业)"/>
      <sheetName val="余额直接_事业"/>
      <sheetName val="余额担保_事业"/>
      <sheetName val="2-13余额分部门增长表1 (融资平台公司)"/>
      <sheetName val="2-14余额分部门增长表2 (融资平台公司)"/>
      <sheetName val="2-15余额分部门增长表3 (融资平台公司)"/>
      <sheetName val="2-16余额分部门增长表4 (融资平台公司)"/>
      <sheetName val="2-17余额分部门增长表5 (融资平台公司)"/>
      <sheetName val="2-18直接分部门增长表1 (融资平台公司)"/>
      <sheetName val="2-19直接分部门增长表2 (融资平台公司)"/>
      <sheetName val="2-20直接分部门增长表3 (融资平台公司)"/>
      <sheetName val="2-21直接分部门增长表4 (融资平台公司)"/>
      <sheetName val="2-22直接分部门增长表5 (融资平台公司)"/>
      <sheetName val="2-33担保分部门增长表1 (融资平台公司)"/>
      <sheetName val="2-34担保分部门增长表2 (融资平台公司)"/>
      <sheetName val="2-35担保分部门增长表3 (融资平台公司)"/>
      <sheetName val="2-36担保分部门增长表4 (融资平台公司)"/>
      <sheetName val="2-37担保分部门增长表5 (融资平台公司)"/>
      <sheetName val="余额直接_融资平台公司"/>
      <sheetName val="余额担保_融资平台公司"/>
      <sheetName val="3-1机关余额分部门1"/>
      <sheetName val="3-1机关余额分部门2"/>
      <sheetName val="3-3机关直接分部门1"/>
      <sheetName val="3-3机关直接分部门2"/>
      <sheetName val="3-7机关担保分部门1"/>
      <sheetName val="3-7机关担保分部门2"/>
      <sheetName val="3-1事业余额分部门1"/>
      <sheetName val="3-1事业余额分部门"/>
      <sheetName val="3-3事业直接分部门1"/>
      <sheetName val="3-3事业直接分部门2"/>
      <sheetName val="3-7事业担保分部门1"/>
      <sheetName val="3-7事业担保分部门2"/>
      <sheetName val="3-1_融资平台公司余额分部门1"/>
      <sheetName val="3-1_融资平台公司余额分部门"/>
      <sheetName val="3-3_融资平台公司直接分部门1"/>
      <sheetName val="3-3_融资平台公司直接分部门2"/>
      <sheetName val="3-7_融资平台公司担保分部门1"/>
      <sheetName val="3-7_融资平台公司担保分部门2"/>
      <sheetName val="4-1余额来源表"/>
      <sheetName val="4-2余额来源比重表"/>
      <sheetName val="4-3余额来源增长表"/>
      <sheetName val="(来源)债务债权－机关"/>
      <sheetName val="(来源)债务债权－事业单位"/>
      <sheetName val="(来源)债务债权-融资平台公司"/>
      <sheetName val="(余额)年初-年末"/>
      <sheetName val="4-4来源构成图"/>
      <sheetName val="4-5来源构成图(银行存款)"/>
      <sheetName val="4-6来源情况图"/>
      <sheetName val="5-1当年收支平衡表"/>
      <sheetName val="5-2当年余额变动表"/>
      <sheetName val="5-3当年收入分部门表1"/>
      <sheetName val="5-4当年收入分部门表2"/>
      <sheetName val="5-5当年支出分部门表1"/>
      <sheetName val="5-6当年支出分部门表2"/>
      <sheetName val="5-7当年支出用途1"/>
      <sheetName val="5-8当年支出用途2"/>
      <sheetName val="5-7当年支出用途"/>
      <sheetName val="5-7当年支出用途1 (省)"/>
      <sheetName val="5-8当年支出用途2 (省)"/>
      <sheetName val="5-7当年支出用途1 (市)"/>
      <sheetName val="5-8当年支出用途2 (市)"/>
      <sheetName val="5-7当年支出用途1 (县)"/>
      <sheetName val="5-8当年支出用途2 (县)"/>
      <sheetName val="5-9当年偿本付息表"/>
      <sheetName val="5-10偿还来源结构"/>
      <sheetName val="5-11偿还计划"/>
      <sheetName val="6-1历年来政府性债务统计情况"/>
      <sheetName val="6-2历年来总额分地区"/>
      <sheetName val="6-3历年来直接债务分地区"/>
      <sheetName val="6-4历年来担保债务分地区"/>
      <sheetName val="6-5历年来债务（省级）"/>
      <sheetName val="6-6历年来债务（市级）"/>
      <sheetName val="6-7历年来债务（县级）"/>
      <sheetName val="6-8历年来债务（乡镇）"/>
      <sheetName val="6-9历年来债务分来源表1（金融机构）"/>
      <sheetName val="6-10历年来债务分来源表2（上级财政）"/>
      <sheetName val="6-11历年来债务分来源表3（其他）"/>
      <sheetName val="6-12历年来人均债务排序表"/>
      <sheetName val="6-13历年来各地区负债率表"/>
      <sheetName val="6-14历年来各地区债务率表"/>
      <sheetName val="6-15历年来逾期债务表"/>
      <sheetName val="6-16历年来逾期率表"/>
      <sheetName val="差异系数"/>
      <sheetName val="data"/>
      <sheetName val="Open"/>
      <sheetName val="L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 val="事业发展"/>
      <sheetName val="GDP"/>
      <sheetName val="C01-1"/>
      <sheetName val="POWER ASSUMPTIONS"/>
      <sheetName val="合计"/>
      <sheetName val="2002年一般预算收入"/>
      <sheetName val="四月份月报"/>
      <sheetName val="一般预算收入"/>
      <sheetName val="XL4Poppy"/>
      <sheetName val="中小学生"/>
      <sheetName val="财政供养人员增幅"/>
      <sheetName val="Open"/>
      <sheetName val="D011H403"/>
      <sheetName val="总人口"/>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Define"/>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债券分配统计（未调整前）"/>
      <sheetName val="分配计算表（非扩权县）"/>
      <sheetName val="分配计算表（扩权县）"/>
      <sheetName val="基础数据汇总表"/>
      <sheetName val="基1项目需求"/>
      <sheetName val="基2举债空间"/>
      <sheetName val="需财政资金偿还债务"/>
      <sheetName val="债务逾期表"/>
      <sheetName val="2010年财力表"/>
      <sheetName val="04-09可用财力"/>
      <sheetName val="融资平台投资需求"/>
      <sheetName val="公路里程"/>
      <sheetName val="基础编码"/>
      <sheetName val="1-4余额表"/>
      <sheetName val="C01-1"/>
      <sheetName val="差异系数"/>
      <sheetName val="data"/>
      <sheetName val="中央"/>
      <sheetName val="P1012001"/>
      <sheetName val="基础数据"/>
      <sheetName val="01北京市"/>
      <sheetName val="Sheet1"/>
      <sheetName val="项目类型"/>
      <sheetName val="总表"/>
      <sheetName val="有效性列表"/>
      <sheetName val="区划对应表"/>
      <sheetName val="分县数据"/>
      <sheetName val="1-1余额表"/>
      <sheetName val="2-11担保分级表"/>
      <sheetName val="2-7一般分级表"/>
      <sheetName val="2-1余额分级表"/>
      <sheetName val="2-5直接分级表"/>
      <sheetName val="2-9专项分级表"/>
      <sheetName val="2009"/>
      <sheetName val="经费权重"/>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Define"/>
      <sheetName val="D011H403"/>
      <sheetName val="D012H403"/>
      <sheetName val="D020H403"/>
      <sheetName val="D030H403"/>
      <sheetName val="D041H403"/>
      <sheetName val="D042H403"/>
      <sheetName val="D051H403"/>
      <sheetName val="D052H403"/>
      <sheetName val="D060H403"/>
      <sheetName val="D070H403"/>
      <sheetName val="D080H403"/>
      <sheetName val="D090H403"/>
      <sheetName val="D092H403"/>
      <sheetName val="D100H403"/>
      <sheetName val="D110H403"/>
      <sheetName val="D120H403"/>
      <sheetName val="D130H403"/>
      <sheetName val="d140h403"/>
      <sheetName val="D150H403"/>
      <sheetName val="D160H403"/>
      <sheetName val="D170H403"/>
      <sheetName val="D180H403"/>
      <sheetName val="D190H403"/>
      <sheetName val="D200H403"/>
      <sheetName val="合计"/>
      <sheetName val="P1012001"/>
      <sheetName val="基础编码"/>
      <sheetName val="C01-1"/>
      <sheetName val="公检法司编制"/>
      <sheetName val="行政编制"/>
      <sheetName val="总人口"/>
      <sheetName val="村级支出"/>
      <sheetName val="G.1R-Shou COP Gf"/>
      <sheetName val="农业用地"/>
      <sheetName val="农业人口"/>
      <sheetName val="工商税收"/>
      <sheetName val="XL4Poppy"/>
      <sheetName val="封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农业人口"/>
      <sheetName val="P1012001"/>
      <sheetName val="XL4Poppy"/>
      <sheetName val="总人口"/>
      <sheetName val=""/>
      <sheetName val="合计"/>
      <sheetName val="中小学生"/>
      <sheetName val="_x005f_x0000__x005f_x0000__x005f_x0000__x005f_x0000__x0"/>
      <sheetName val="封面"/>
      <sheetName val="中央"/>
      <sheetName val="_x005f_x005f_x005f_x0000__x005f_x005f_x005f_x0000__x005"/>
      <sheetName val="国家"/>
      <sheetName val="事业发展"/>
      <sheetName val="D011H403"/>
      <sheetName val="村级支出"/>
      <sheetName val="_x005f_x0000__x005f_x0000__x005"/>
      <sheetName val="_x005f_x005f_x005f_x0000__x005f"/>
      <sheetName val="POWER ASSUMPTIONS"/>
      <sheetName val="C01-1"/>
      <sheetName val="农业用地"/>
      <sheetName val="公检法司编制"/>
      <sheetName val="行政编制"/>
      <sheetName val="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Define"/>
      <sheetName val="C01-1"/>
      <sheetName val="农业人口"/>
      <sheetName val="一般预算收入"/>
      <sheetName val="公检法司编制"/>
      <sheetName val="行政编制"/>
      <sheetName val="农业用地"/>
      <sheetName val="四月份月报"/>
      <sheetName val="中央"/>
      <sheetName val="XL4Poppy"/>
      <sheetName val="合计"/>
      <sheetName val="Open"/>
      <sheetName val="Main"/>
      <sheetName val="总人口"/>
      <sheetName val="GDP"/>
      <sheetName val="Toolbox"/>
      <sheetName val="_ESList"/>
      <sheetName val="封面"/>
      <sheetName val="本年收入合计"/>
      <sheetName val="SW-TEO"/>
      <sheetName val="行政区划"/>
      <sheetName val="工商税收"/>
      <sheetName val="POWER ASSUMPTIONS"/>
      <sheetName val="km"/>
      <sheetName val="Sheet1"/>
      <sheetName val="事业发展"/>
      <sheetName val="人员支出"/>
      <sheetName val="D011H4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heet1"/>
      <sheetName val="Sheet2"/>
      <sheetName val="Sheet3"/>
      <sheetName val="均衡"/>
      <sheetName val="四月份月报"/>
      <sheetName val="C01-1"/>
      <sheetName val="工商税收"/>
    </sheetNames>
    <sheetDataSet>
      <sheetData sheetId="0"/>
      <sheetData sheetId="1"/>
      <sheetData sheetId="2"/>
      <sheetData sheetId="3"/>
      <sheetData sheetId="4"/>
      <sheetData sheetId="5"/>
      <sheetData sheetId="6"/>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人员支出"/>
      <sheetName val="_x005f_x005f_x005f_x0000__x005f_x005f_x005f_x0000__x005"/>
      <sheetName val="农业人口"/>
      <sheetName val="分县数据"/>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中央"/>
      <sheetName val="#REF!"/>
      <sheetName val="农业用地"/>
      <sheetName val="财政供养人员增幅"/>
      <sheetName val="_x005f_x005f_x005f_x005f_x005f_x005f_x005f_x005f_x005f_x005f_"/>
      <sheetName val="一般预算收入"/>
      <sheetName val="POWER ASSUMPTIONS"/>
      <sheetName val="eqpmad2"/>
      <sheetName val="_ESList"/>
      <sheetName val="_x005f_x005f_x005f_x0000__x005f"/>
      <sheetName val="_x005f_x005f_x005f_x005f_"/>
      <sheetName val="Sheet1"/>
      <sheetName val="_x005f_x005f_x005f_x005f_x005f_x005f_x005f_x005f_"/>
      <sheetName val="有效性列表"/>
      <sheetName val="区划对应表"/>
      <sheetName val="L24"/>
      <sheetName val="SW-TEO"/>
      <sheetName val="D011H403"/>
      <sheetName val="工商税收"/>
      <sheetName val="事业发展"/>
      <sheetName val="GDP"/>
      <sheetName val="Toolbox"/>
      <sheetName val="行政区划"/>
      <sheetName val="封面"/>
      <sheetName val="2002年一般预算收入"/>
      <sheetName val="公检法司编制"/>
      <sheetName val="行政编制"/>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refreshError="1"/>
      <sheetData sheetId="51"/>
      <sheetData sheetId="52"/>
      <sheetData sheetId="53"/>
      <sheetData sheetId="54"/>
      <sheetData sheetId="55"/>
      <sheetData sheetId="56"/>
      <sheetData sheetId="57"/>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主页"/>
      <sheetName val="公司信息"/>
      <sheetName val="薪酬政策"/>
      <sheetName val="管理、专业人员工资"/>
      <sheetName val="生产技能工资"/>
      <sheetName val="填写说明"/>
      <sheetName val="管理、专业人员职位信息"/>
      <sheetName val="生产技能工资职位信息"/>
      <sheetName val="行业分类国标"/>
      <sheetName val="选择选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1-1余额表"/>
      <sheetName val="2-11担保分级表"/>
      <sheetName val="2-7一般分级表"/>
      <sheetName val="2-1余额分级表"/>
      <sheetName val="2-5直接分级表"/>
      <sheetName val="2-9专项分级表"/>
      <sheetName val="基础数据"/>
      <sheetName val="中央"/>
      <sheetName val="公路里程"/>
      <sheetName val="区划对应表"/>
      <sheetName val="基础编码"/>
      <sheetName val="四月份月报"/>
      <sheetName val="Sheet1"/>
      <sheetName val="1-4余额表"/>
      <sheetName val="P1012001"/>
      <sheetName val="参数表"/>
      <sheetName val="项目类型"/>
      <sheetName val="分县数据"/>
      <sheetName val="C01-1"/>
      <sheetName val="有效性列表"/>
      <sheetName val="L24"/>
      <sheetName val="G.1R-Shou COP G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行政区划"/>
      <sheetName val="P1012001"/>
      <sheetName val="农业人口"/>
      <sheetName val="D011H403"/>
      <sheetName val="总人口"/>
      <sheetName val="_ESList"/>
      <sheetName val="封面"/>
      <sheetName val="本年收入合计"/>
      <sheetName val="农业用地"/>
      <sheetName val="一般预算收入"/>
      <sheetName val="事业发展"/>
      <sheetName val="2002年一般预算收入"/>
      <sheetName val="人员支出"/>
      <sheetName val="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项目申报表-优选44"/>
      <sheetName val="项目简介填写说明"/>
      <sheetName val="指标项"/>
    </sheetNames>
    <sheetDataSet>
      <sheetData sheetId="0" refreshError="1"/>
      <sheetData sheetId="1" refreshError="1"/>
      <sheetData sheetId="2"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L24"/>
      <sheetName val="08村级"/>
      <sheetName val="经费权重"/>
      <sheetName val="参数表"/>
      <sheetName val="2009"/>
      <sheetName val="分县数据"/>
      <sheetName val="基础编码"/>
      <sheetName val="公路里程"/>
      <sheetName val="差异系数"/>
      <sheetName val="data"/>
      <sheetName val="区划对应表"/>
      <sheetName val="中央"/>
      <sheetName val="有效性列表"/>
      <sheetName val="1-4余额表"/>
      <sheetName val="国家"/>
      <sheetName val="P1012001"/>
      <sheetName val="C01-1"/>
      <sheetName val="01北京市"/>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封面"/>
      <sheetName val="目录"/>
      <sheetName val="逻辑关系图"/>
      <sheetName val="1-1余额表"/>
      <sheetName val="1-2余额结构表"/>
      <sheetName val="1-3余额增长表一"/>
      <sheetName val="1-4余额增长表二"/>
      <sheetName val="1-5余额增长表三"/>
      <sheetName val="1-6余额构成图"/>
      <sheetName val="1-7余额分布图"/>
      <sheetName val="1-8余额人均排序表"/>
      <sheetName val="1-9负债率表"/>
      <sheetName val="财力"/>
      <sheetName val="1-10债务率表"/>
      <sheetName val="2-1余额分级表"/>
      <sheetName val="2-2余额分级图"/>
      <sheetName val="2-3余额分级增长表1"/>
      <sheetName val="2-4余额分级增长表2"/>
      <sheetName val="2-5直接分级表"/>
      <sheetName val="2-6直接分级增长表"/>
      <sheetName val="2-7一般分级表"/>
      <sheetName val="2-8一般分级增长表"/>
      <sheetName val="2-9专项分级表"/>
      <sheetName val="2-10专项分级增长表"/>
      <sheetName val="2-11担保分级表"/>
      <sheetName val="2-12担保分级增长表"/>
      <sheetName val="3-1余额分部门1"/>
      <sheetName val="3-1余额分部门2"/>
      <sheetName val="3-2余额分部门比重1"/>
      <sheetName val="3-2余额分部门比重2"/>
      <sheetName val="3-3直接分部门1"/>
      <sheetName val="3-3直接分部门2"/>
      <sheetName val="3-4直接分部门比重1"/>
      <sheetName val="3-4直接分部门比重2"/>
      <sheetName val="3-5一般分部门1"/>
      <sheetName val="3-5一般分部门2"/>
      <sheetName val="3-6专项分部门1"/>
      <sheetName val="3-6专项分部门2"/>
      <sheetName val="3-7担保分部门1"/>
      <sheetName val="3-7担保分部门2"/>
      <sheetName val="2-13余额分部门增长表1"/>
      <sheetName val="2-14余额分部门增长表2"/>
      <sheetName val="2-15余额分部门增长表3"/>
      <sheetName val="2-16余额分部门增长表4"/>
      <sheetName val="2-17余额分部门增长表5"/>
      <sheetName val="2-18直接分部门增长表1"/>
      <sheetName val="2-19直接分部门增长表2"/>
      <sheetName val="2-20直接分部门增长表3"/>
      <sheetName val="2-21直接分部门增长表4"/>
      <sheetName val="2-22直接分部门增长表5"/>
      <sheetName val="2-23一般分部门增长表1"/>
      <sheetName val="2-24一般分部门增长表2"/>
      <sheetName val="2-25一般分部门增长表3"/>
      <sheetName val="2-26一般分部门增长表4"/>
      <sheetName val="2-27一般分部门增长表5"/>
      <sheetName val="2-28专项分部门增长表1"/>
      <sheetName val="2-29专项分部门增长表2"/>
      <sheetName val="2-30专项分部门增长表3"/>
      <sheetName val="2-31专项分部门增长表4"/>
      <sheetName val="2-32专项分部门增长表5"/>
      <sheetName val="2-33担保分部门增长表1"/>
      <sheetName val="2-34担保分部门增长表2"/>
      <sheetName val="2-35担保分部门增长表3"/>
      <sheetName val="2-36担保分部门增长表4"/>
      <sheetName val="2-37担保分部门增长表5"/>
      <sheetName val="4-1余额逾期"/>
      <sheetName val="4-2余额vs逾期图"/>
      <sheetName val="4-3余额逾期增长"/>
      <sheetName val="4-4余额逾期分级"/>
      <sheetName val="4-5直接逾期"/>
      <sheetName val="4-6直接逾期分级"/>
      <sheetName val="4-7担保逾期"/>
      <sheetName val="4-8担保逾期分级"/>
      <sheetName val="4-9当年逾期增减"/>
      <sheetName val="5-1余额来源表"/>
      <sheetName val="5-2余额来源比重表"/>
      <sheetName val="5-3余额来源增长表"/>
      <sheetName val="5-4余额来源构成图"/>
      <sheetName val="5-5余额来源情况图"/>
      <sheetName val="6-1当年收支平衡表"/>
      <sheetName val="6-2当年余额变动表"/>
      <sheetName val="6-3当年收入分部门表1"/>
      <sheetName val="6-3当年收入分部门表2"/>
      <sheetName val="6-4当年支出分部门表1"/>
      <sheetName val="6-4当年支出分部门表2"/>
      <sheetName val="6-5当年支出用途1"/>
      <sheetName val="6-5当年支出用途2"/>
      <sheetName val="6-6当年偿本付息表"/>
      <sheetName val="6-7偿还计划"/>
      <sheetName val="〇七年初"/>
      <sheetName val="县级表"/>
      <sheetName val="风险指标"/>
      <sheetName val="2006年末"/>
      <sheetName val="〇六年末整理"/>
      <sheetName val="年末"/>
      <sheetName val="基础表"/>
      <sheetName val="省级"/>
      <sheetName val="市级表"/>
      <sheetName val="编码"/>
      <sheetName val="图数据表"/>
      <sheetName val="L24"/>
      <sheetName val="公路里程"/>
      <sheetName val="经费权重"/>
      <sheetName val="保工资运转"/>
      <sheetName val="2007"/>
      <sheetName val="分县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区划对应表"/>
      <sheetName val="举借方式"/>
      <sheetName val="银行"/>
      <sheetName val="有效性列表"/>
      <sheetName val="00 目录"/>
      <sheetName val="公司债务项目情况表"/>
      <sheetName val="公司资产、在建项目情况表"/>
      <sheetName val="01个数"/>
      <sheetName val="02余额--汇总"/>
      <sheetName val="03来源--汇总"/>
      <sheetName val="04来源--省级"/>
      <sheetName val="05来源--市级"/>
      <sheetName val="06来源--县级"/>
      <sheetName val="08方式--省级"/>
      <sheetName val="09方式--市级"/>
      <sheetName val="10方式--县级"/>
      <sheetName val="07方式--汇总"/>
      <sheetName val="11资产负债--汇总"/>
      <sheetName val="12在建项目--汇总"/>
      <sheetName val="经费权重"/>
      <sheetName val="1-1余额表"/>
      <sheetName val="2-11担保分级表"/>
      <sheetName val="2-7一般分级表"/>
      <sheetName val="2-1余额分级表"/>
      <sheetName val="2-5直接分级表"/>
      <sheetName val="2-9专项分级表"/>
      <sheetName val="P1012001"/>
      <sheetName val="01北京市"/>
      <sheetName val="基础编码"/>
      <sheetName val="C01-1"/>
      <sheetName val="L24"/>
      <sheetName val="2009"/>
      <sheetName val="下拉选项"/>
      <sheetName val="中央"/>
      <sheetName val="公路里程"/>
      <sheetName val="2007"/>
      <sheetName val="参数表"/>
      <sheetName val="Sheet1"/>
      <sheetName val="本年收入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2002年一般预算收入"/>
      <sheetName val="财政供养人员增幅"/>
      <sheetName val="农业人口"/>
      <sheetName val="行政区划"/>
      <sheetName val="XL4Poppy"/>
      <sheetName val="农业用地"/>
      <sheetName val="工商税收"/>
      <sheetName val="汇总"/>
      <sheetName val="四月份月报"/>
      <sheetName val="省本级收入预计"/>
      <sheetName val="中小学生"/>
      <sheetName val="C01-1"/>
      <sheetName val="D011H4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Define"/>
      <sheetName val="中小学生"/>
      <sheetName val="人员支出"/>
      <sheetName val="农业用地"/>
      <sheetName val="D011H403"/>
      <sheetName val="四月份月报"/>
      <sheetName val="农业人口"/>
      <sheetName val="封面"/>
      <sheetName val="_ESList"/>
      <sheetName val="POWER ASSUMPTIONS"/>
      <sheetName val="本年收入合计"/>
      <sheetName val="公检法司编制"/>
      <sheetName val="行政编制"/>
      <sheetName val="财政供养人员增幅"/>
      <sheetName val="基础编码"/>
      <sheetName val="总人口"/>
      <sheetName val="地方"/>
      <sheetName val="C01-1"/>
      <sheetName val="省本级收入预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农业用地"/>
      <sheetName val="_x005f_x0000__x005f_x0000__x005f_x0000__x005f_x0000__x0"/>
      <sheetName val="_ESList"/>
      <sheetName val="G.1R-Shou COP Gf"/>
      <sheetName val="_x005f_x005f_x005f_x0000__x005f_x005f_x005f_x0000__x005"/>
      <sheetName val="P1012001"/>
      <sheetName val="2010决算"/>
      <sheetName val="2011决算"/>
      <sheetName val="2012决算"/>
      <sheetName val="2014决算"/>
      <sheetName val="人员支出"/>
      <sheetName val="合计"/>
      <sheetName val="_x005f_x0000__x005f_x0000__x005"/>
      <sheetName val="_x005f_x005f_x005f_x0000__x005f"/>
      <sheetName val="财政供养人员增幅"/>
      <sheetName val="汇总"/>
      <sheetName val="2002年一般预算收入"/>
      <sheetName val="均衡"/>
    </sheetNames>
    <sheetDataSet>
      <sheetData sheetId="0"/>
      <sheetData sheetId="1"/>
      <sheetData sheetId="2"/>
      <sheetData sheetId="3"/>
      <sheetData sheetId="4"/>
      <sheetData sheetId="5"/>
      <sheetData sheetId="6"/>
      <sheetData sheetId="7"/>
      <sheetData sheetId="8" refreshError="1"/>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0000000"/>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StartUp_13"/>
      <sheetName val="StartUp_14"/>
      <sheetName val="StartUp_15"/>
      <sheetName val="StartUp_16"/>
      <sheetName val="StartUp_17"/>
      <sheetName val="StartUp_18"/>
      <sheetName val="StartUp_19"/>
      <sheetName val="StartUp_20"/>
      <sheetName val="StartUp_21"/>
      <sheetName val="StartUp_22"/>
      <sheetName val="StartUp_23"/>
      <sheetName val="StartUp_24"/>
      <sheetName val="StartUp_25"/>
      <sheetName val="StartUp_26"/>
      <sheetName val="StartUp_27"/>
      <sheetName val="StartUp_28"/>
      <sheetName val="StartUp_29"/>
      <sheetName val="StartUp_30"/>
      <sheetName val="StartUp_31"/>
      <sheetName val="StartUp_32"/>
      <sheetName val="StartUp_33"/>
      <sheetName val="StartUp_34"/>
      <sheetName val="StartUp_35"/>
      <sheetName val="StartUp_36"/>
      <sheetName val="StartUp_37"/>
      <sheetName val="StartUp_38"/>
      <sheetName val="StartUp_39"/>
      <sheetName val="StartUp_40"/>
      <sheetName val="StartUp_41"/>
      <sheetName val="StartUp_42"/>
      <sheetName val="StartUp_43"/>
      <sheetName val="StartUp_44"/>
      <sheetName val="StartUp_45"/>
      <sheetName val="StartUp_46"/>
      <sheetName val="StartUp_47"/>
      <sheetName val="StartUp_48"/>
      <sheetName val="StartUp_49"/>
      <sheetName val="StartUp_50"/>
      <sheetName val="StartUp_51"/>
      <sheetName val="StartUp_52"/>
      <sheetName val="StartUp_53"/>
      <sheetName val="StartUp_54"/>
      <sheetName val="StartUp_55"/>
      <sheetName val="StartUp_56"/>
      <sheetName val="StartUp_57"/>
      <sheetName val="StartUp_58"/>
      <sheetName val="StartUp_59"/>
      <sheetName val="StartUp_60"/>
      <sheetName val="StartUp_61"/>
      <sheetName val="StartUp_62"/>
      <sheetName val="StartUp_63"/>
      <sheetName val="StartUp_64"/>
      <sheetName val="StartUp_65"/>
      <sheetName val="StartUp_66"/>
      <sheetName val="StartUp_67"/>
      <sheetName val="StartUp_68"/>
      <sheetName val="StartUp_69"/>
      <sheetName val="StartUp_70"/>
      <sheetName val="StartUp_71"/>
      <sheetName val="StartUp_72"/>
      <sheetName val="StartUp_73"/>
      <sheetName val="StartUp_74"/>
      <sheetName val="StartUp_75"/>
      <sheetName val="StartUp_76"/>
      <sheetName val="StartUp_77"/>
      <sheetName val="StartUp_78"/>
      <sheetName val="StartUp_79"/>
      <sheetName val="StartUp_80"/>
      <sheetName val="StartUp_81"/>
      <sheetName val="StartUp_82"/>
      <sheetName val="StartUp_83"/>
      <sheetName val="StartUp_84"/>
      <sheetName val="StartUp_85"/>
      <sheetName val="StartUp_86"/>
      <sheetName val="StartUp_87"/>
      <sheetName val="StartUp_88"/>
      <sheetName val="StartUp_89"/>
      <sheetName val="StartUp_90"/>
      <sheetName val="StartUp_91"/>
      <sheetName val="StartUp_92"/>
      <sheetName val="StartUp_93"/>
      <sheetName val="StartUp_94"/>
      <sheetName val="StartUp_95"/>
      <sheetName val="StartUp_96"/>
      <sheetName val="StartUp_97"/>
      <sheetName val="StartUp_98"/>
      <sheetName val="StartUp_99"/>
      <sheetName val="StartUp_100"/>
      <sheetName val="StartUp_101"/>
      <sheetName val="StartUp_102"/>
      <sheetName val="StartUp_103"/>
      <sheetName val="StartUp_104"/>
      <sheetName val="StartUp_105"/>
      <sheetName val="StartUp_106"/>
      <sheetName val="StartUp_107"/>
      <sheetName val="StartUp_108"/>
      <sheetName val="StartUp_109"/>
      <sheetName val="StartUp_110"/>
      <sheetName val="StartUp_111"/>
      <sheetName val="StartUp_112"/>
      <sheetName val="StartUp_113"/>
      <sheetName val="StartUp_114"/>
      <sheetName val="StartUp_115"/>
      <sheetName val="StartUp_116"/>
      <sheetName val="StartUp_117"/>
      <sheetName val="StartUp_118"/>
      <sheetName val="StartUp_119"/>
      <sheetName val="StartUp_120"/>
      <sheetName val="StartUp_121"/>
      <sheetName val="StartUp_122"/>
      <sheetName val="StartUp_123"/>
      <sheetName val="StartUp_124"/>
      <sheetName val="StartUp_125"/>
      <sheetName val="StartUp_126"/>
      <sheetName val="StartUp_127"/>
      <sheetName val="StartUp_128"/>
      <sheetName val="StartUp_129"/>
      <sheetName val="StartUp_130"/>
      <sheetName val="StartUp_131"/>
      <sheetName val="StartUp_132"/>
      <sheetName val="StartUp_133"/>
      <sheetName val="StartUp_134"/>
      <sheetName val="StartUp_135"/>
      <sheetName val="StartUp_136"/>
      <sheetName val="StartUp_137"/>
      <sheetName val="StartUp_138"/>
      <sheetName val="StartUp_139"/>
      <sheetName val="StartUp_140"/>
      <sheetName val="StartUp_141"/>
      <sheetName val="StartUp_142"/>
      <sheetName val="StartUp_143"/>
      <sheetName val="StartUp_144"/>
      <sheetName val="StartUp_145"/>
      <sheetName val="StartUp_146"/>
      <sheetName val="StartUp_147"/>
      <sheetName val="StartUp_148"/>
      <sheetName val="StartUp_149"/>
      <sheetName val="StartUp_150"/>
      <sheetName val="StartUp_151"/>
      <sheetName val="StartUp_152"/>
      <sheetName val="StartUp_153"/>
      <sheetName val="StartUp_154"/>
      <sheetName val="StartUp_155"/>
      <sheetName val="StartUp_156"/>
      <sheetName val="StartUp_157"/>
      <sheetName val="StartUp_158"/>
      <sheetName val="StartUp_159"/>
      <sheetName val="StartUp_160"/>
      <sheetName val="StartUp_161"/>
      <sheetName val="StartUp_162"/>
      <sheetName val="StartUp_163"/>
      <sheetName val="StartUp_164"/>
      <sheetName val="StartUp_165"/>
      <sheetName val="StartUp_166"/>
      <sheetName val="StartUp_167"/>
      <sheetName val="StartUp_168"/>
      <sheetName val="StartUp_169"/>
      <sheetName val="StartUp_170"/>
      <sheetName val="StartUp_171"/>
      <sheetName val="StartUp_172"/>
      <sheetName val="StartUp_173"/>
      <sheetName val="StartUp_174"/>
      <sheetName val="StartUp_175"/>
      <sheetName val="StartUp_176"/>
      <sheetName val="StartUp_177"/>
      <sheetName val="StartUp_178"/>
      <sheetName val="StartUp_179"/>
      <sheetName val="StartUp_180"/>
      <sheetName val="StartUp_181"/>
      <sheetName val="StartUp_182"/>
      <sheetName val="StartUp_183"/>
      <sheetName val="StartUp_184"/>
      <sheetName val="StartUp_185"/>
      <sheetName val="StartUp_186"/>
      <sheetName val="StartUp_187"/>
      <sheetName val="StartUp_188"/>
      <sheetName val="StartUp_189"/>
      <sheetName val="StartUp_190"/>
      <sheetName val="StartUp_191"/>
      <sheetName val="StartUp_192"/>
      <sheetName val="StartUp_193"/>
      <sheetName val="StartUp_194"/>
      <sheetName val="StartUp_195"/>
      <sheetName val="StartUp_196"/>
      <sheetName val="StartUp_197"/>
      <sheetName val="StartUp_198"/>
      <sheetName val="StartUp_199"/>
      <sheetName val="StartUp_200"/>
      <sheetName val="StartUp_201"/>
      <sheetName val="StartUp_202"/>
      <sheetName val="StartUp_203"/>
      <sheetName val="StartUp_204"/>
      <sheetName val="StartUp_205"/>
      <sheetName val="StartUp_206"/>
      <sheetName val="StartUp_207"/>
      <sheetName val="StartUp_208"/>
      <sheetName val="StartUp_209"/>
      <sheetName val="StartUp_210"/>
      <sheetName val="StartUp_211"/>
      <sheetName val="StartUp_212"/>
      <sheetName val="StartUp_213"/>
      <sheetName val="StartUp_214"/>
      <sheetName val="StartUp_215"/>
      <sheetName val="StartUp_216"/>
      <sheetName val="StartUp_217"/>
      <sheetName val="StartUp_218"/>
      <sheetName val="StartUp_219"/>
      <sheetName val="StartUp_220"/>
      <sheetName val="StartUp_221"/>
      <sheetName val="StartUp_222"/>
      <sheetName val="StartUp_223"/>
      <sheetName val="StartUp_224"/>
      <sheetName val="StartUp_225"/>
      <sheetName val="StartUp_226"/>
      <sheetName val="StartUp_227"/>
      <sheetName val="StartUp_228"/>
      <sheetName val="StartUp_229"/>
      <sheetName val="StartUp_230"/>
      <sheetName val="StartUp_231"/>
      <sheetName val="StartUp_232"/>
      <sheetName val="StartUp_233"/>
      <sheetName val="StartUp_234"/>
      <sheetName val="StartUp_235"/>
      <sheetName val="StartUp_236"/>
      <sheetName val="StartUp_237"/>
      <sheetName val="StartUp_238"/>
      <sheetName val="StartUp_239"/>
      <sheetName val="StartUp_240"/>
      <sheetName val="StartUp_241"/>
      <sheetName val="StartUp_242"/>
      <sheetName val="StartUp_243"/>
      <sheetName val="StartUp_244"/>
      <sheetName val="StartUp_245"/>
      <sheetName val="StartUp_246"/>
      <sheetName val="StartUp_247"/>
      <sheetName val="StartUp_248"/>
      <sheetName val="StartUp_249"/>
      <sheetName val="StartUp_250"/>
      <sheetName val="StartUp_251"/>
      <sheetName val="StartUp_252"/>
      <sheetName val="StartUp_253"/>
      <sheetName val="StartUp_254"/>
      <sheetName val="StartUp_255"/>
      <sheetName val="StartUp_256"/>
      <sheetName val="StartUp_257"/>
      <sheetName val="StartUp_258"/>
      <sheetName val="StartUp_259"/>
      <sheetName val="StartUp_260"/>
      <sheetName val="StartUp_261"/>
      <sheetName val="StartUp_262"/>
      <sheetName val="StartUp_263"/>
      <sheetName val="StartUp_264"/>
      <sheetName val="StartUp_265"/>
      <sheetName val="StartUp_266"/>
      <sheetName val="StartUp_267"/>
      <sheetName val="StartUp_268"/>
      <sheetName val="StartUp_269"/>
      <sheetName val="StartUp_270"/>
      <sheetName val="StartUp_271"/>
      <sheetName val="StartUp_272"/>
      <sheetName val="StartUp_273"/>
      <sheetName val="StartUp_274"/>
      <sheetName val="StartUp_275"/>
      <sheetName val="StartUp_276"/>
      <sheetName val="StartUp_277"/>
      <sheetName val="StartUp_278"/>
      <sheetName val="StartUp_279"/>
      <sheetName val="StartUp_280"/>
      <sheetName val="StartUp_281"/>
      <sheetName val="StartUp_282"/>
      <sheetName val="StartUp_283"/>
      <sheetName val="StartUp_284"/>
      <sheetName val="StartUp_285"/>
      <sheetName val="StartUp_286"/>
      <sheetName val="StartUp_287"/>
      <sheetName val="StartUp_288"/>
      <sheetName val="StartUp_289"/>
      <sheetName val="StartUp_290"/>
      <sheetName val="StartUp_291"/>
      <sheetName val="StartUp_292"/>
      <sheetName val="StartUp_293"/>
      <sheetName val="StartUp_294"/>
      <sheetName val="StartUp_295"/>
      <sheetName val="StartUp_296"/>
      <sheetName val="StartUp_297"/>
      <sheetName val="StartUp_298"/>
      <sheetName val="StartUp_299"/>
      <sheetName val="StartUp_300"/>
      <sheetName val="StartUp_301"/>
      <sheetName val="StartUp_302"/>
      <sheetName val="StartUp_303"/>
      <sheetName val="StartUp_304"/>
      <sheetName val="StartUp_305"/>
      <sheetName val="StartUp_306"/>
      <sheetName val="StartUp_307"/>
      <sheetName val="StartUp_308"/>
      <sheetName val="StartUp_309"/>
      <sheetName val="StartUp_310"/>
      <sheetName val="StartUp_311"/>
      <sheetName val="StartUp_312"/>
      <sheetName val="StartUp_313"/>
      <sheetName val="StartUp_314"/>
      <sheetName val="StartUp_315"/>
      <sheetName val="StartUp_316"/>
      <sheetName val="StartUp_317"/>
      <sheetName val="StartUp_318"/>
      <sheetName val="StartUp_319"/>
      <sheetName val="StartUp_320"/>
      <sheetName val="StartUp_321"/>
      <sheetName val="StartUp_322"/>
      <sheetName val="StartUp_323"/>
      <sheetName val="StartUp_324"/>
      <sheetName val="StartUp_325"/>
      <sheetName val="StartUp_326"/>
      <sheetName val="StartUp_327"/>
      <sheetName val="StartUp_328"/>
      <sheetName val="StartUp_329"/>
      <sheetName val="StartUp_330"/>
      <sheetName val="StartUp_331"/>
      <sheetName val="StartUp_332"/>
      <sheetName val="StartUp_333"/>
      <sheetName val="StartUp_334"/>
      <sheetName val="StartUp_335"/>
      <sheetName val="StartUp_336"/>
      <sheetName val="StartUp_337"/>
      <sheetName val="StartUp_338"/>
      <sheetName val="StartUp_339"/>
      <sheetName val="StartUp_340"/>
      <sheetName val="StartUp_341"/>
      <sheetName val="StartUp_342"/>
      <sheetName val="StartUp_343"/>
      <sheetName val="StartUp_344"/>
      <sheetName val="StartUp_345"/>
      <sheetName val="StartUp_346"/>
      <sheetName val="StartUp_347"/>
      <sheetName val="StartUp_348"/>
      <sheetName val="StartUp_349"/>
      <sheetName val="StartUp_350"/>
      <sheetName val="StartUp_351"/>
      <sheetName val="StartUp_352"/>
      <sheetName val="StartUp_353"/>
      <sheetName val="StartUp_354"/>
      <sheetName val="StartUp_355"/>
      <sheetName val="StartUp_356"/>
      <sheetName val="StartUp_357"/>
      <sheetName val="StartUp_358"/>
      <sheetName val="StartUp_359"/>
      <sheetName val="StartUp_360"/>
      <sheetName val="StartUp_361"/>
      <sheetName val="StartUp_362"/>
      <sheetName val="StartUp_363"/>
      <sheetName val="StartUp_364"/>
      <sheetName val="StartUp_365"/>
      <sheetName val="StartUp_366"/>
      <sheetName val="StartUp_367"/>
      <sheetName val="StartUp_368"/>
      <sheetName val="StartUp_369"/>
      <sheetName val="StartUp_370"/>
      <sheetName val="StartUp_371"/>
      <sheetName val="StartUp_372"/>
      <sheetName val="StartUp_373"/>
      <sheetName val="StartUp_374"/>
      <sheetName val="StartUp_375"/>
      <sheetName val="StartUp_376"/>
      <sheetName val="StartUp_377"/>
      <sheetName val="StartUp_378"/>
      <sheetName val="区划对应表"/>
      <sheetName val="四川-对账表"/>
      <sheetName val="核对表"/>
      <sheetName val="四川-对账表 (2)"/>
      <sheetName val="四月份月报"/>
      <sheetName val="C01-1"/>
      <sheetName val="01北京市"/>
      <sheetName val="L24"/>
      <sheetName val="有效性列表"/>
      <sheetName val="参数表"/>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农业用地"/>
      <sheetName val="_x005f_x0000__x005f_x0000__x005f_x0000__x005f_x0000__x0"/>
      <sheetName val="_ESList"/>
      <sheetName val="G.1R-Shou COP Gf"/>
      <sheetName val="_x005f_x005f_x005f_x0000__x005f_x005f_x005f_x0000__x005"/>
      <sheetName val="P1012001"/>
      <sheetName val="2010决算"/>
      <sheetName val="2011决算"/>
      <sheetName val="2012决算"/>
      <sheetName val="2014决算"/>
      <sheetName val="人员支出"/>
      <sheetName val="合计"/>
      <sheetName val="_x005f_x0000__x005f_x0000__x005"/>
      <sheetName val="_x005f_x005f_x005f_x0000__x005f"/>
      <sheetName val="财政供养人员增幅"/>
      <sheetName val="汇总"/>
      <sheetName val="2002年一般预算收入"/>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Mai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四月份月报"/>
      <sheetName val="国家"/>
      <sheetName val="P1012001"/>
      <sheetName val="Sheet1"/>
      <sheetName val="有效性列表"/>
      <sheetName val="区划对应表"/>
      <sheetName val="参数表"/>
      <sheetName val="分县数据"/>
      <sheetName val="公路里程"/>
      <sheetName val="人民银行"/>
      <sheetName val="01北京市"/>
      <sheetName val="L24"/>
      <sheetName val="中央"/>
      <sheetName val="1-1余额表"/>
      <sheetName val="2-11担保分级表"/>
      <sheetName val="2-7一般分级表"/>
      <sheetName val="2-1余额分级表"/>
      <sheetName val="2-5直接分级表"/>
      <sheetName val="2-9专项分级表"/>
      <sheetName val="市县名单"/>
      <sheetName val="2009"/>
      <sheetName val="1-4余额表"/>
      <sheetName val="C01-1"/>
      <sheetName val="财政供养人员增幅"/>
      <sheetName val="基础数据"/>
      <sheetName val="20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Sheet1"/>
      <sheetName val="均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Define"/>
      <sheetName val="事业发展"/>
      <sheetName val="C01-1"/>
    </sheetNames>
    <sheetDataSet>
      <sheetData sheetId="0"/>
      <sheetData sheetId="1"/>
      <sheetData sheetId="2"/>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Sheet1"/>
      <sheetName val="L24"/>
      <sheetName val="1-4余额表"/>
      <sheetName val="中央"/>
      <sheetName val="分县数据"/>
      <sheetName val="四月份月报"/>
      <sheetName val="参数表"/>
      <sheetName val="C01-1"/>
      <sheetName val="经费权重"/>
      <sheetName val="国家"/>
      <sheetName val="区划对应表"/>
      <sheetName val="下拉选项"/>
      <sheetName val="有效性列表"/>
      <sheetName val="人民银行"/>
      <sheetName val="项目类型"/>
      <sheetName val="公路里程"/>
      <sheetName val="差异系数"/>
      <sheetName val="data"/>
      <sheetName val="总表"/>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人员支出"/>
      <sheetName val="_x005f_x005f_x005f_x0000__x005f_x005f_x005f_x0000__x005"/>
      <sheetName val="农业人口"/>
      <sheetName val="事业发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 val="D011H403"/>
      <sheetName val="_ESList"/>
      <sheetName val="类型"/>
      <sheetName val="#REF"/>
      <sheetName val="eqpmad2"/>
      <sheetName val="中央"/>
      <sheetName val="事业发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行政区划"/>
      <sheetName val="P1012001"/>
      <sheetName val="农业人口"/>
      <sheetName val="村级支出"/>
    </sheetNames>
    <sheetDataSet>
      <sheetData sheetId="0"/>
      <sheetData sheetId="1"/>
      <sheetData sheetId="2"/>
      <sheetData sheetId="3"/>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填报说明"/>
      <sheetName val="表A 政府平台明细"/>
      <sheetName val="表B 保障性住房明细"/>
      <sheetName val="表C 汇总表"/>
      <sheetName val="表D 8月放款客户"/>
      <sheetName val="表E 修改备忘"/>
      <sheetName val="参数表"/>
      <sheetName val="Sheet1"/>
      <sheetName val="分县数据"/>
      <sheetName val="经费权重"/>
      <sheetName val="区划对应表"/>
      <sheetName val="基础编码"/>
      <sheetName val="1-4余额表"/>
      <sheetName val="C01-1"/>
      <sheetName val="四月份月报"/>
      <sheetName val="封面"/>
      <sheetName val="基础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主页"/>
      <sheetName val="集团总部薪酬-附表一"/>
      <sheetName val="二级子公司-附表二"/>
      <sheetName val="调研说明"/>
      <sheetName val="职位说明"/>
      <sheetName val="行业分类"/>
      <sheetName val="代码"/>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主页"/>
      <sheetName val="集团总部薪酬-附表一"/>
      <sheetName val="二级子公司-附表二"/>
      <sheetName val="调研说明"/>
      <sheetName val="职位说明"/>
      <sheetName val="行业分类"/>
      <sheetName val="代码"/>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2007"/>
      <sheetName val="2009"/>
      <sheetName val="第6行"/>
      <sheetName val="动态分析报表"/>
      <sheetName val="C01-1"/>
      <sheetName val="公路里程"/>
      <sheetName val="参数表"/>
      <sheetName val="差异系数"/>
      <sheetName val="data"/>
      <sheetName val="中央"/>
      <sheetName val="01北京市"/>
      <sheetName val="经费权重"/>
      <sheetName val="四月份月报"/>
      <sheetName val="Sheet1"/>
      <sheetName val="P1012001"/>
      <sheetName val="下拉选项"/>
      <sheetName val="PKx"/>
      <sheetName val="项目类型"/>
      <sheetName val="基础编码"/>
      <sheetName val="区划对应表"/>
      <sheetName val="1-1余额表"/>
      <sheetName val="2-11担保分级表"/>
      <sheetName val="2-7一般分级表"/>
      <sheetName val="2-1余额分级表"/>
      <sheetName val="2-5直接分级表"/>
      <sheetName val="2-9专项分级表"/>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四月份月报"/>
    </sheetNames>
    <sheetDataSet>
      <sheetData sheetId="0"/>
      <sheetData sheetId="1"/>
      <sheetData sheetId="2"/>
      <sheetData sheetId="3"/>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2002年一般预算收入"/>
      <sheetName val="财政供养人员增幅"/>
      <sheetName val="国家"/>
    </sheetNames>
    <sheetDataSet>
      <sheetData sheetId="0"/>
      <sheetData sheetId="1"/>
      <sheetData sheetId="2"/>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Define"/>
      <sheetName val="中小学生"/>
      <sheetName val="人员支出"/>
      <sheetName val="农业用地"/>
      <sheetName val="D011H403"/>
      <sheetName val="四月份月报"/>
      <sheetName val="一般预算收入"/>
    </sheetNames>
    <sheetDataSet>
      <sheetData sheetId="0"/>
      <sheetData sheetId="1"/>
      <sheetData sheetId="2"/>
      <sheetData sheetId="3"/>
      <sheetData sheetId="4"/>
      <sheetData sheetId="5"/>
      <sheetData sheetId="6"/>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主页"/>
      <sheetName val="公司信息"/>
      <sheetName val="薪酬政策"/>
      <sheetName val="人工成本"/>
      <sheetName val="填写说明"/>
      <sheetName val="行业分类国标"/>
      <sheetName val="选择选项"/>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_x005f_x0000__x005f_x0000__x005f_x0000__x005f_x0000__x0"/>
      <sheetName val="行政区划"/>
    </sheetNames>
    <sheetDataSet>
      <sheetData sheetId="0"/>
      <sheetData sheetId="1"/>
      <sheetData sheetId="2"/>
      <sheetData sheetId="3"/>
      <sheetData sheetId="4"/>
      <sheetData sheetId="5"/>
      <sheetData sheetId="6"/>
      <sheetData sheetId="7"/>
      <sheetData sheetId="8"/>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主页"/>
      <sheetName val="集团整体数据"/>
      <sheetName val="集团总部机关福利"/>
      <sheetName val="集团整体补贴及其他福利"/>
      <sheetName val="填写说明"/>
      <sheetName val="行业分类"/>
      <sheetName val="代码"/>
      <sheetName val="职工定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theme="0" tint="-0.149449140903958"/>
    <pageSetUpPr autoPageBreaks="0"/>
  </sheetPr>
  <dimension ref="A1:I15"/>
  <sheetViews>
    <sheetView zoomScale="85" zoomScaleNormal="85" zoomScaleSheetLayoutView="85" topLeftCell="A2" workbookViewId="0">
      <selection activeCell="A14" sqref="A14"/>
    </sheetView>
  </sheetViews>
  <sheetFormatPr defaultColWidth="9" defaultRowHeight="14.25"/>
  <cols>
    <col min="1" max="1" width="3.81666666666667" style="374" customWidth="1"/>
    <col min="2" max="2" width="65.3666666666667" style="374" customWidth="1"/>
    <col min="3" max="3" width="14.7166666666667" style="374" customWidth="1"/>
    <col min="4" max="4" width="74" style="374" customWidth="1"/>
    <col min="5" max="5" width="9" style="374" hidden="1" customWidth="1"/>
    <col min="6" max="6" width="75.175" style="374" hidden="1" customWidth="1"/>
    <col min="7" max="7" width="56.7166666666667" style="374" hidden="1" customWidth="1"/>
    <col min="8" max="8" width="47.0916666666667" style="374" hidden="1" customWidth="1"/>
    <col min="9" max="9" width="49.0916666666667" style="374" hidden="1" customWidth="1"/>
    <col min="10" max="16384" width="9" style="374"/>
  </cols>
  <sheetData>
    <row r="1" ht="42" customHeight="1" spans="1:9">
      <c r="A1" s="375" t="s">
        <v>0</v>
      </c>
      <c r="B1" s="376"/>
      <c r="C1" s="377"/>
      <c r="F1" s="378" t="s">
        <v>1</v>
      </c>
      <c r="G1" s="378" t="s">
        <v>2</v>
      </c>
      <c r="H1" s="378" t="s">
        <v>3</v>
      </c>
      <c r="I1" s="378" t="s">
        <v>4</v>
      </c>
    </row>
    <row r="2" ht="177" customHeight="1" spans="2:9">
      <c r="B2" s="379"/>
      <c r="C2" s="379"/>
      <c r="E2" s="380" t="s">
        <v>5</v>
      </c>
      <c r="F2" s="381" t="e">
        <f>#REF!&amp;#REF!</f>
        <v>#REF!</v>
      </c>
      <c r="G2" s="381" t="e">
        <f>#REF!&amp;#REF!</f>
        <v>#REF!</v>
      </c>
      <c r="H2" s="381" t="e">
        <f>#REF!&amp;#REF!</f>
        <v>#REF!</v>
      </c>
      <c r="I2" s="381" t="e">
        <f>#REF!&amp;#REF!</f>
        <v>#REF!</v>
      </c>
    </row>
    <row r="3" ht="47" customHeight="1" spans="2:9">
      <c r="B3" s="382" t="s">
        <v>6</v>
      </c>
      <c r="C3" s="382"/>
      <c r="E3" s="383" t="s">
        <v>7</v>
      </c>
      <c r="F3" s="381" t="e">
        <f>#REF!&amp;#REF!</f>
        <v>#REF!</v>
      </c>
      <c r="G3" s="381" t="e">
        <f>#REF!&amp;#REF!</f>
        <v>#REF!</v>
      </c>
      <c r="H3" s="381" t="e">
        <f>#REF!&amp;#REF!</f>
        <v>#REF!</v>
      </c>
      <c r="I3" s="381" t="e">
        <f>#REF!&amp;#REF!</f>
        <v>#REF!</v>
      </c>
    </row>
    <row r="4" s="360" customFormat="1" ht="47" customHeight="1" spans="2:9">
      <c r="B4" s="384" t="s">
        <v>8</v>
      </c>
      <c r="C4" s="384"/>
      <c r="E4" s="383"/>
      <c r="F4" s="381"/>
      <c r="G4" s="381"/>
      <c r="H4" s="381"/>
      <c r="I4" s="381"/>
    </row>
    <row r="5" s="360" customFormat="1" ht="47" customHeight="1" spans="2:9">
      <c r="B5" s="384" t="s">
        <v>9</v>
      </c>
      <c r="C5" s="384"/>
      <c r="E5" s="383"/>
      <c r="F5" s="381"/>
      <c r="G5" s="381"/>
      <c r="H5" s="381"/>
      <c r="I5" s="381"/>
    </row>
    <row r="6" ht="318.75" customHeight="1" spans="2:9">
      <c r="B6" s="385"/>
      <c r="C6" s="385"/>
      <c r="E6" s="380" t="s">
        <v>10</v>
      </c>
      <c r="F6" s="381" t="e">
        <f>#REF!&amp;#REF!</f>
        <v>#REF!</v>
      </c>
      <c r="G6" s="381" t="e">
        <f>#REF!&amp;#REF!</f>
        <v>#REF!</v>
      </c>
      <c r="H6" s="381" t="e">
        <f>#REF!&amp;#REF!</f>
        <v>#REF!</v>
      </c>
      <c r="I6" s="381" t="e">
        <f>#REF!&amp;#REF!</f>
        <v>#REF!</v>
      </c>
    </row>
    <row r="7" s="373" customFormat="1" ht="30" customHeight="1" spans="2:9">
      <c r="B7" s="386" t="s">
        <v>11</v>
      </c>
      <c r="C7" s="386"/>
      <c r="E7" s="383" t="s">
        <v>12</v>
      </c>
      <c r="F7" s="381" t="e">
        <f>'1.一般公共预算收入调整表'!#REF!&amp;'2.一般公共预算支出调整表'!#REF!</f>
        <v>#REF!</v>
      </c>
      <c r="G7" s="381" t="e">
        <f>'4.基金收入调整表'!J1&amp;'5.基金支出调整表'!#REF!</f>
        <v>#REF!</v>
      </c>
      <c r="H7" s="381" t="e">
        <f>#REF!&amp;#REF!</f>
        <v>#REF!</v>
      </c>
      <c r="I7" s="381" t="e">
        <f>#REF!&amp;#REF!</f>
        <v>#REF!</v>
      </c>
    </row>
    <row r="8" s="373" customFormat="1" ht="32.25" customHeight="1" spans="2:9">
      <c r="B8" s="387">
        <v>45597</v>
      </c>
      <c r="C8" s="387"/>
      <c r="D8" s="388"/>
      <c r="E8" s="383"/>
      <c r="F8" s="381"/>
      <c r="G8" s="381"/>
      <c r="H8" s="381"/>
      <c r="I8" s="381"/>
    </row>
    <row r="9" ht="109" customHeight="1" spans="5:9">
      <c r="E9" s="383"/>
      <c r="F9" s="381"/>
      <c r="G9" s="381"/>
      <c r="H9" s="381"/>
      <c r="I9" s="381"/>
    </row>
    <row r="11" ht="40.5" spans="6:9">
      <c r="F11" s="389" t="s">
        <v>13</v>
      </c>
      <c r="I11" s="374" t="s">
        <v>14</v>
      </c>
    </row>
    <row r="13" spans="6:6">
      <c r="F13" s="374" t="e">
        <f>#REF!+#REF!</f>
        <v>#REF!</v>
      </c>
    </row>
    <row r="14" spans="6:6">
      <c r="F14" s="374" t="e">
        <f>#REF!+#REF!</f>
        <v>#REF!</v>
      </c>
    </row>
    <row r="15" spans="6:6">
      <c r="F15" s="374" t="e">
        <f>F13+F14</f>
        <v>#REF!</v>
      </c>
    </row>
  </sheetData>
  <mergeCells count="17">
    <mergeCell ref="A1:B1"/>
    <mergeCell ref="B3:C3"/>
    <mergeCell ref="B4:C4"/>
    <mergeCell ref="B5:C5"/>
    <mergeCell ref="B6:C6"/>
    <mergeCell ref="B7:C7"/>
    <mergeCell ref="B8:C8"/>
    <mergeCell ref="E3:E5"/>
    <mergeCell ref="E7:E9"/>
    <mergeCell ref="F3:F5"/>
    <mergeCell ref="F7:F9"/>
    <mergeCell ref="G3:G5"/>
    <mergeCell ref="G7:G9"/>
    <mergeCell ref="H3:H5"/>
    <mergeCell ref="H7:H9"/>
    <mergeCell ref="I3:I5"/>
    <mergeCell ref="I7:I9"/>
  </mergeCells>
  <hyperlinks>
    <hyperlink ref="A1" location="'Sheet1'!A1" display="返回目录"/>
  </hyperlinks>
  <printOptions horizontalCentered="1"/>
  <pageMargins left="0.708333333333333" right="0.708333333333333" top="0.747916666666667" bottom="0.747916666666667" header="0.314583333333333" footer="0.314583333333333"/>
  <pageSetup paperSize="9" scale="91" firstPageNumber="3" orientation="portrait" useFirstPageNumber="1" horizontalDpi="600"/>
  <headerFooter alignWithMargins="0"/>
  <rowBreaks count="1" manualBreakCount="1">
    <brk id="8" max="3"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5"/>
  <sheetViews>
    <sheetView tabSelected="1" workbookViewId="0">
      <selection activeCell="A9" sqref="A9"/>
    </sheetView>
  </sheetViews>
  <sheetFormatPr defaultColWidth="9" defaultRowHeight="14.25"/>
  <cols>
    <col min="1" max="1" width="121.908333333333" style="360" customWidth="1"/>
    <col min="2" max="2" width="11.4583333333333" style="360" hidden="1" customWidth="1"/>
    <col min="3" max="3" width="68.7166666666667" style="360" hidden="1" customWidth="1"/>
    <col min="4" max="5" width="12" style="360" hidden="1" customWidth="1"/>
    <col min="6" max="6" width="43.7166666666667" style="360" hidden="1" customWidth="1"/>
    <col min="7" max="16384" width="9" style="360"/>
  </cols>
  <sheetData>
    <row r="1" s="360" customFormat="1" ht="36.75" spans="1:6">
      <c r="A1" s="362" t="s">
        <v>15</v>
      </c>
      <c r="B1" s="363" t="s">
        <v>16</v>
      </c>
      <c r="C1" s="363"/>
      <c r="D1" s="364" t="s">
        <v>17</v>
      </c>
      <c r="E1" s="364" t="s">
        <v>18</v>
      </c>
      <c r="F1" s="365" t="s">
        <v>19</v>
      </c>
    </row>
    <row r="2" s="360" customFormat="1" ht="20.15" customHeight="1" spans="1:5">
      <c r="A2" s="360" t="s">
        <v>20</v>
      </c>
      <c r="B2" s="366"/>
      <c r="C2" s="366"/>
      <c r="D2" s="366"/>
      <c r="E2" s="366"/>
    </row>
    <row r="3" s="361" customFormat="1" ht="35" customHeight="1" spans="1:6">
      <c r="A3" s="367" t="s">
        <v>21</v>
      </c>
      <c r="B3" s="368" t="s">
        <v>22</v>
      </c>
      <c r="C3" s="368" t="s">
        <v>23</v>
      </c>
      <c r="D3" s="369">
        <v>19</v>
      </c>
      <c r="E3" s="369">
        <v>1</v>
      </c>
      <c r="F3" s="370" t="s">
        <v>24</v>
      </c>
    </row>
    <row r="4" s="361" customFormat="1" ht="35" customHeight="1" spans="1:6">
      <c r="A4" s="367" t="s">
        <v>25</v>
      </c>
      <c r="B4" s="368" t="s">
        <v>26</v>
      </c>
      <c r="C4" s="368" t="s">
        <v>27</v>
      </c>
      <c r="D4" s="369">
        <v>19</v>
      </c>
      <c r="E4" s="369">
        <v>5</v>
      </c>
      <c r="F4" s="370" t="s">
        <v>28</v>
      </c>
    </row>
    <row r="5" s="361" customFormat="1" ht="35" customHeight="1" spans="1:6">
      <c r="A5" s="367" t="s">
        <v>29</v>
      </c>
      <c r="B5" s="368" t="s">
        <v>30</v>
      </c>
      <c r="C5" s="368" t="s">
        <v>31</v>
      </c>
      <c r="D5" s="369">
        <v>25</v>
      </c>
      <c r="E5" s="369">
        <v>8</v>
      </c>
      <c r="F5" s="370" t="s">
        <v>32</v>
      </c>
    </row>
    <row r="6" s="361" customFormat="1" ht="35" customHeight="1" spans="1:6">
      <c r="A6" s="367" t="s">
        <v>33</v>
      </c>
      <c r="B6" s="368" t="s">
        <v>34</v>
      </c>
      <c r="C6" s="368" t="s">
        <v>35</v>
      </c>
      <c r="D6" s="369">
        <v>23</v>
      </c>
      <c r="E6" s="369">
        <v>13</v>
      </c>
      <c r="F6" s="370" t="s">
        <v>36</v>
      </c>
    </row>
    <row r="7" s="361" customFormat="1" ht="35" customHeight="1" spans="1:256">
      <c r="A7" s="367" t="s">
        <v>37</v>
      </c>
      <c r="B7" s="368" t="e">
        <v>#REF!</v>
      </c>
      <c r="C7" s="368" t="e">
        <v>#REF!</v>
      </c>
      <c r="D7" s="369" t="e">
        <v>#REF!</v>
      </c>
      <c r="E7" s="369">
        <v>13</v>
      </c>
      <c r="F7" s="370" t="s">
        <v>38</v>
      </c>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60"/>
      <c r="BN7" s="360"/>
      <c r="BO7" s="360"/>
      <c r="BP7" s="360"/>
      <c r="BQ7" s="360"/>
      <c r="BR7" s="360"/>
      <c r="BS7" s="360"/>
      <c r="BT7" s="360"/>
      <c r="BU7" s="360"/>
      <c r="BV7" s="360"/>
      <c r="BW7" s="360"/>
      <c r="BX7" s="360"/>
      <c r="BY7" s="360"/>
      <c r="BZ7" s="360"/>
      <c r="CA7" s="360"/>
      <c r="CB7" s="360"/>
      <c r="CC7" s="360"/>
      <c r="CD7" s="360"/>
      <c r="CE7" s="360"/>
      <c r="CF7" s="360"/>
      <c r="CG7" s="360"/>
      <c r="CH7" s="360"/>
      <c r="CI7" s="360"/>
      <c r="CJ7" s="360"/>
      <c r="CK7" s="360"/>
      <c r="CL7" s="360"/>
      <c r="CM7" s="360"/>
      <c r="CN7" s="360"/>
      <c r="CO7" s="360"/>
      <c r="CP7" s="360"/>
      <c r="CQ7" s="360"/>
      <c r="CR7" s="360"/>
      <c r="CS7" s="360"/>
      <c r="CT7" s="360"/>
      <c r="CU7" s="360"/>
      <c r="CV7" s="360"/>
      <c r="CW7" s="360"/>
      <c r="CX7" s="360"/>
      <c r="CY7" s="360"/>
      <c r="CZ7" s="360"/>
      <c r="DA7" s="360"/>
      <c r="DB7" s="360"/>
      <c r="DC7" s="360"/>
      <c r="DD7" s="360"/>
      <c r="DE7" s="360"/>
      <c r="DF7" s="360"/>
      <c r="DG7" s="360"/>
      <c r="DH7" s="360"/>
      <c r="DI7" s="360"/>
      <c r="DJ7" s="360"/>
      <c r="DK7" s="360"/>
      <c r="DL7" s="360"/>
      <c r="DM7" s="360"/>
      <c r="DN7" s="360"/>
      <c r="DO7" s="360"/>
      <c r="DP7" s="360"/>
      <c r="DQ7" s="360"/>
      <c r="DR7" s="360"/>
      <c r="DS7" s="360"/>
      <c r="DT7" s="360"/>
      <c r="DU7" s="360"/>
      <c r="DV7" s="360"/>
      <c r="DW7" s="360"/>
      <c r="DX7" s="360"/>
      <c r="DY7" s="360"/>
      <c r="DZ7" s="360"/>
      <c r="EA7" s="360"/>
      <c r="EB7" s="360"/>
      <c r="EC7" s="360"/>
      <c r="ED7" s="360"/>
      <c r="EE7" s="360"/>
      <c r="EF7" s="360"/>
      <c r="EG7" s="360"/>
      <c r="EH7" s="360"/>
      <c r="EI7" s="360"/>
      <c r="EJ7" s="360"/>
      <c r="EK7" s="360"/>
      <c r="EL7" s="360"/>
      <c r="EM7" s="360"/>
      <c r="EN7" s="360"/>
      <c r="EO7" s="360"/>
      <c r="EP7" s="360"/>
      <c r="EQ7" s="360"/>
      <c r="ER7" s="360"/>
      <c r="ES7" s="360"/>
      <c r="ET7" s="360"/>
      <c r="EU7" s="360"/>
      <c r="EV7" s="360"/>
      <c r="EW7" s="360"/>
      <c r="EX7" s="360"/>
      <c r="EY7" s="360"/>
      <c r="EZ7" s="360"/>
      <c r="FA7" s="360"/>
      <c r="FB7" s="360"/>
      <c r="FC7" s="360"/>
      <c r="FD7" s="360"/>
      <c r="FE7" s="360"/>
      <c r="FF7" s="360"/>
      <c r="FG7" s="360"/>
      <c r="FH7" s="360"/>
      <c r="FI7" s="360"/>
      <c r="FJ7" s="360"/>
      <c r="FK7" s="360"/>
      <c r="FL7" s="360"/>
      <c r="FM7" s="360"/>
      <c r="FN7" s="360"/>
      <c r="FO7" s="360"/>
      <c r="FP7" s="360"/>
      <c r="FQ7" s="360"/>
      <c r="FR7" s="360"/>
      <c r="FS7" s="360"/>
      <c r="FT7" s="360"/>
      <c r="FU7" s="360"/>
      <c r="FV7" s="360"/>
      <c r="FW7" s="360"/>
      <c r="FX7" s="360"/>
      <c r="FY7" s="360"/>
      <c r="FZ7" s="360"/>
      <c r="GA7" s="360"/>
      <c r="GB7" s="360"/>
      <c r="GC7" s="360"/>
      <c r="GD7" s="360"/>
      <c r="GE7" s="360"/>
      <c r="GF7" s="360"/>
      <c r="GG7" s="360"/>
      <c r="GH7" s="360"/>
      <c r="GI7" s="360"/>
      <c r="GJ7" s="360"/>
      <c r="GK7" s="360"/>
      <c r="GL7" s="360"/>
      <c r="GM7" s="360"/>
      <c r="GN7" s="360"/>
      <c r="GO7" s="360"/>
      <c r="GP7" s="360"/>
      <c r="GQ7" s="360"/>
      <c r="GR7" s="360"/>
      <c r="GS7" s="360"/>
      <c r="GT7" s="360"/>
      <c r="GU7" s="360"/>
      <c r="GV7" s="360"/>
      <c r="GW7" s="360"/>
      <c r="GX7" s="360"/>
      <c r="GY7" s="360"/>
      <c r="GZ7" s="360"/>
      <c r="HA7" s="360"/>
      <c r="HB7" s="360"/>
      <c r="HC7" s="360"/>
      <c r="HD7" s="360"/>
      <c r="HE7" s="360"/>
      <c r="HF7" s="360"/>
      <c r="HG7" s="360"/>
      <c r="HH7" s="360"/>
      <c r="HI7" s="360"/>
      <c r="HJ7" s="360"/>
      <c r="HK7" s="360"/>
      <c r="HL7" s="360"/>
      <c r="HM7" s="360"/>
      <c r="HN7" s="360"/>
      <c r="HO7" s="360"/>
      <c r="HP7" s="360"/>
      <c r="HQ7" s="360"/>
      <c r="HR7" s="360"/>
      <c r="HS7" s="360"/>
      <c r="HT7" s="360"/>
      <c r="HU7" s="360"/>
      <c r="HV7" s="360"/>
      <c r="HW7" s="360"/>
      <c r="HX7" s="360"/>
      <c r="HY7" s="360"/>
      <c r="HZ7" s="360"/>
      <c r="IA7" s="360"/>
      <c r="IB7" s="360"/>
      <c r="IC7" s="360"/>
      <c r="ID7" s="360"/>
      <c r="IE7" s="360"/>
      <c r="IF7" s="360"/>
      <c r="IG7" s="360"/>
      <c r="IH7" s="360"/>
      <c r="II7" s="360"/>
      <c r="IJ7" s="360"/>
      <c r="IK7" s="360"/>
      <c r="IL7" s="360"/>
      <c r="IM7" s="360"/>
      <c r="IN7" s="360"/>
      <c r="IO7" s="360"/>
      <c r="IP7" s="360"/>
      <c r="IQ7" s="360"/>
      <c r="IR7" s="360"/>
      <c r="IS7" s="360"/>
      <c r="IT7" s="360"/>
      <c r="IU7" s="360"/>
      <c r="IV7" s="360"/>
    </row>
    <row r="8" s="361" customFormat="1" ht="35" customHeight="1" spans="1:256">
      <c r="A8" s="367" t="s">
        <v>39</v>
      </c>
      <c r="B8" s="368" t="e">
        <v>#REF!</v>
      </c>
      <c r="C8" s="368" t="e">
        <v>#REF!</v>
      </c>
      <c r="D8" s="369" t="e">
        <v>#REF!</v>
      </c>
      <c r="E8" s="369">
        <v>17</v>
      </c>
      <c r="F8" s="370" t="s">
        <v>40</v>
      </c>
      <c r="G8" s="360"/>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0"/>
      <c r="AO8" s="360"/>
      <c r="AP8" s="360"/>
      <c r="AQ8" s="360"/>
      <c r="AR8" s="360"/>
      <c r="AS8" s="360"/>
      <c r="AT8" s="360"/>
      <c r="AU8" s="360"/>
      <c r="AV8" s="360"/>
      <c r="AW8" s="360"/>
      <c r="AX8" s="360"/>
      <c r="AY8" s="360"/>
      <c r="AZ8" s="360"/>
      <c r="BA8" s="360"/>
      <c r="BB8" s="360"/>
      <c r="BC8" s="360"/>
      <c r="BD8" s="360"/>
      <c r="BE8" s="360"/>
      <c r="BF8" s="360"/>
      <c r="BG8" s="360"/>
      <c r="BH8" s="360"/>
      <c r="BI8" s="360"/>
      <c r="BJ8" s="360"/>
      <c r="BK8" s="360"/>
      <c r="BL8" s="360"/>
      <c r="BM8" s="360"/>
      <c r="BN8" s="360"/>
      <c r="BO8" s="360"/>
      <c r="BP8" s="360"/>
      <c r="BQ8" s="360"/>
      <c r="BR8" s="360"/>
      <c r="BS8" s="360"/>
      <c r="BT8" s="360"/>
      <c r="BU8" s="360"/>
      <c r="BV8" s="360"/>
      <c r="BW8" s="360"/>
      <c r="BX8" s="360"/>
      <c r="BY8" s="360"/>
      <c r="BZ8" s="360"/>
      <c r="CA8" s="360"/>
      <c r="CB8" s="360"/>
      <c r="CC8" s="360"/>
      <c r="CD8" s="360"/>
      <c r="CE8" s="360"/>
      <c r="CF8" s="360"/>
      <c r="CG8" s="360"/>
      <c r="CH8" s="360"/>
      <c r="CI8" s="360"/>
      <c r="CJ8" s="360"/>
      <c r="CK8" s="360"/>
      <c r="CL8" s="360"/>
      <c r="CM8" s="360"/>
      <c r="CN8" s="360"/>
      <c r="CO8" s="360"/>
      <c r="CP8" s="360"/>
      <c r="CQ8" s="360"/>
      <c r="CR8" s="360"/>
      <c r="CS8" s="360"/>
      <c r="CT8" s="360"/>
      <c r="CU8" s="360"/>
      <c r="CV8" s="360"/>
      <c r="CW8" s="360"/>
      <c r="CX8" s="360"/>
      <c r="CY8" s="360"/>
      <c r="CZ8" s="360"/>
      <c r="DA8" s="360"/>
      <c r="DB8" s="360"/>
      <c r="DC8" s="360"/>
      <c r="DD8" s="360"/>
      <c r="DE8" s="360"/>
      <c r="DF8" s="360"/>
      <c r="DG8" s="360"/>
      <c r="DH8" s="360"/>
      <c r="DI8" s="360"/>
      <c r="DJ8" s="360"/>
      <c r="DK8" s="360"/>
      <c r="DL8" s="360"/>
      <c r="DM8" s="360"/>
      <c r="DN8" s="360"/>
      <c r="DO8" s="360"/>
      <c r="DP8" s="360"/>
      <c r="DQ8" s="360"/>
      <c r="DR8" s="360"/>
      <c r="DS8" s="360"/>
      <c r="DT8" s="360"/>
      <c r="DU8" s="360"/>
      <c r="DV8" s="360"/>
      <c r="DW8" s="360"/>
      <c r="DX8" s="360"/>
      <c r="DY8" s="360"/>
      <c r="DZ8" s="360"/>
      <c r="EA8" s="360"/>
      <c r="EB8" s="360"/>
      <c r="EC8" s="360"/>
      <c r="ED8" s="360"/>
      <c r="EE8" s="360"/>
      <c r="EF8" s="360"/>
      <c r="EG8" s="360"/>
      <c r="EH8" s="360"/>
      <c r="EI8" s="360"/>
      <c r="EJ8" s="360"/>
      <c r="EK8" s="360"/>
      <c r="EL8" s="360"/>
      <c r="EM8" s="360"/>
      <c r="EN8" s="360"/>
      <c r="EO8" s="360"/>
      <c r="EP8" s="360"/>
      <c r="EQ8" s="360"/>
      <c r="ER8" s="360"/>
      <c r="ES8" s="360"/>
      <c r="ET8" s="360"/>
      <c r="EU8" s="360"/>
      <c r="EV8" s="360"/>
      <c r="EW8" s="360"/>
      <c r="EX8" s="360"/>
      <c r="EY8" s="360"/>
      <c r="EZ8" s="360"/>
      <c r="FA8" s="360"/>
      <c r="FB8" s="360"/>
      <c r="FC8" s="360"/>
      <c r="FD8" s="360"/>
      <c r="FE8" s="360"/>
      <c r="FF8" s="360"/>
      <c r="FG8" s="360"/>
      <c r="FH8" s="360"/>
      <c r="FI8" s="360"/>
      <c r="FJ8" s="360"/>
      <c r="FK8" s="360"/>
      <c r="FL8" s="360"/>
      <c r="FM8" s="360"/>
      <c r="FN8" s="360"/>
      <c r="FO8" s="360"/>
      <c r="FP8" s="360"/>
      <c r="FQ8" s="360"/>
      <c r="FR8" s="360"/>
      <c r="FS8" s="360"/>
      <c r="FT8" s="360"/>
      <c r="FU8" s="360"/>
      <c r="FV8" s="360"/>
      <c r="FW8" s="360"/>
      <c r="FX8" s="360"/>
      <c r="FY8" s="360"/>
      <c r="FZ8" s="360"/>
      <c r="GA8" s="360"/>
      <c r="GB8" s="360"/>
      <c r="GC8" s="360"/>
      <c r="GD8" s="360"/>
      <c r="GE8" s="360"/>
      <c r="GF8" s="360"/>
      <c r="GG8" s="360"/>
      <c r="GH8" s="360"/>
      <c r="GI8" s="360"/>
      <c r="GJ8" s="360"/>
      <c r="GK8" s="360"/>
      <c r="GL8" s="360"/>
      <c r="GM8" s="360"/>
      <c r="GN8" s="360"/>
      <c r="GO8" s="360"/>
      <c r="GP8" s="360"/>
      <c r="GQ8" s="360"/>
      <c r="GR8" s="360"/>
      <c r="GS8" s="360"/>
      <c r="GT8" s="360"/>
      <c r="GU8" s="360"/>
      <c r="GV8" s="360"/>
      <c r="GW8" s="360"/>
      <c r="GX8" s="360"/>
      <c r="GY8" s="360"/>
      <c r="GZ8" s="360"/>
      <c r="HA8" s="360"/>
      <c r="HB8" s="360"/>
      <c r="HC8" s="360"/>
      <c r="HD8" s="360"/>
      <c r="HE8" s="360"/>
      <c r="HF8" s="360"/>
      <c r="HG8" s="360"/>
      <c r="HH8" s="360"/>
      <c r="HI8" s="360"/>
      <c r="HJ8" s="360"/>
      <c r="HK8" s="360"/>
      <c r="HL8" s="360"/>
      <c r="HM8" s="360"/>
      <c r="HN8" s="360"/>
      <c r="HO8" s="360"/>
      <c r="HP8" s="360"/>
      <c r="HQ8" s="360"/>
      <c r="HR8" s="360"/>
      <c r="HS8" s="360"/>
      <c r="HT8" s="360"/>
      <c r="HU8" s="360"/>
      <c r="HV8" s="360"/>
      <c r="HW8" s="360"/>
      <c r="HX8" s="360"/>
      <c r="HY8" s="360"/>
      <c r="HZ8" s="360"/>
      <c r="IA8" s="360"/>
      <c r="IB8" s="360"/>
      <c r="IC8" s="360"/>
      <c r="ID8" s="360"/>
      <c r="IE8" s="360"/>
      <c r="IF8" s="360"/>
      <c r="IG8" s="360"/>
      <c r="IH8" s="360"/>
      <c r="II8" s="360"/>
      <c r="IJ8" s="360"/>
      <c r="IK8" s="360"/>
      <c r="IL8" s="360"/>
      <c r="IM8" s="360"/>
      <c r="IN8" s="360"/>
      <c r="IO8" s="360"/>
      <c r="IP8" s="360"/>
      <c r="IQ8" s="360"/>
      <c r="IR8" s="360"/>
      <c r="IS8" s="360"/>
      <c r="IT8" s="360"/>
      <c r="IU8" s="360"/>
      <c r="IV8" s="360"/>
    </row>
    <row r="9" s="361" customFormat="1" ht="35" customHeight="1" spans="1:6">
      <c r="A9" s="367" t="s">
        <v>41</v>
      </c>
      <c r="B9" s="368" t="e">
        <v>#REF!</v>
      </c>
      <c r="C9" s="368" t="e">
        <v>#REF!</v>
      </c>
      <c r="D9" s="369" t="e">
        <v>#REF!</v>
      </c>
      <c r="E9" s="369">
        <v>18</v>
      </c>
      <c r="F9" s="370" t="s">
        <v>42</v>
      </c>
    </row>
    <row r="10" s="361" customFormat="1" ht="35" customHeight="1" spans="1:6">
      <c r="A10" s="367" t="s">
        <v>43</v>
      </c>
      <c r="B10" s="368" t="e">
        <v>#REF!</v>
      </c>
      <c r="C10" s="368" t="e">
        <v>#REF!</v>
      </c>
      <c r="D10" s="369" t="e">
        <v>#REF!</v>
      </c>
      <c r="E10" s="369">
        <v>19</v>
      </c>
      <c r="F10" s="370" t="s">
        <v>44</v>
      </c>
    </row>
    <row r="11" s="361" customFormat="1" ht="35" customHeight="1" spans="1:6">
      <c r="A11" s="367"/>
      <c r="B11" s="368" t="e">
        <v>#REF!</v>
      </c>
      <c r="C11" s="368" t="e">
        <v>#REF!</v>
      </c>
      <c r="D11" s="369" t="e">
        <v>#REF!</v>
      </c>
      <c r="E11" s="369">
        <v>20</v>
      </c>
      <c r="F11" s="370" t="s">
        <v>45</v>
      </c>
    </row>
    <row r="12" s="361" customFormat="1" ht="35" customHeight="1" spans="1:6">
      <c r="A12" s="367"/>
      <c r="B12" s="368" t="e">
        <v>#REF!</v>
      </c>
      <c r="C12" s="368" t="e">
        <v>#REF!</v>
      </c>
      <c r="D12" s="369" t="e">
        <v>#REF!</v>
      </c>
      <c r="E12" s="369">
        <v>21</v>
      </c>
      <c r="F12" s="371" t="s">
        <v>46</v>
      </c>
    </row>
    <row r="13" s="361" customFormat="1" ht="35" customHeight="1" spans="1:6">
      <c r="A13" s="367"/>
      <c r="B13" s="368" t="e">
        <v>#REF!</v>
      </c>
      <c r="C13" s="368" t="e">
        <v>#REF!</v>
      </c>
      <c r="D13" s="369" t="e">
        <v>#REF!</v>
      </c>
      <c r="E13" s="369">
        <v>22</v>
      </c>
      <c r="F13" s="371" t="s">
        <v>47</v>
      </c>
    </row>
    <row r="14" s="361" customFormat="1" ht="35" customHeight="1" spans="1:6">
      <c r="A14" s="367"/>
      <c r="B14" s="368" t="e">
        <v>#REF!</v>
      </c>
      <c r="C14" s="368" t="e">
        <v>#REF!</v>
      </c>
      <c r="D14" s="369" t="e">
        <v>#REF!</v>
      </c>
      <c r="E14" s="369">
        <v>23</v>
      </c>
      <c r="F14" s="371" t="s">
        <v>48</v>
      </c>
    </row>
    <row r="15" s="360" customFormat="1" ht="41" customHeight="1" spans="1:5">
      <c r="A15" s="372"/>
      <c r="B15" s="368" t="e">
        <v>#REF!</v>
      </c>
      <c r="C15" s="368" t="e">
        <v>#REF!</v>
      </c>
      <c r="D15" s="369" t="e">
        <v>#REF!</v>
      </c>
      <c r="E15" s="369">
        <v>24</v>
      </c>
    </row>
  </sheetData>
  <pageMargins left="0.751388888888889" right="0.751388888888889" top="1" bottom="1" header="0.5" footer="0.5"/>
  <pageSetup paperSize="9" scale="72" orientation="portrait" horizontalDpi="600"/>
  <headerFooter>
    <oddFooter>&amp;L——&amp;R——</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7">
    <tabColor rgb="FF92D050"/>
    <pageSetUpPr fitToPage="1"/>
  </sheetPr>
  <dimension ref="A1:H126"/>
  <sheetViews>
    <sheetView showGridLines="0" showZeros="0" view="pageBreakPreview" zoomScale="80" zoomScaleNormal="90" workbookViewId="0">
      <pane xSplit="3" ySplit="4" topLeftCell="D10" activePane="bottomRight" state="frozen"/>
      <selection/>
      <selection pane="topRight"/>
      <selection pane="bottomLeft"/>
      <selection pane="bottomRight" activeCell="B54" sqref="B54"/>
    </sheetView>
  </sheetViews>
  <sheetFormatPr defaultColWidth="9" defaultRowHeight="14.25" outlineLevelCol="7"/>
  <cols>
    <col min="1" max="1" width="14.4583333333333" style="154" customWidth="1"/>
    <col min="2" max="2" width="45.1916666666667" style="154" customWidth="1"/>
    <col min="3" max="7" width="15.1916666666667" style="154" customWidth="1"/>
    <col min="8" max="8" width="9" style="333"/>
    <col min="9" max="9" width="15.875"/>
  </cols>
  <sheetData>
    <row r="1" ht="45" customHeight="1" spans="1:7">
      <c r="A1" s="271"/>
      <c r="B1" s="158" t="str">
        <f>YEAR(封面!$B$8)&amp;"年砚山县一般公共预算收入调整表"</f>
        <v>2024年砚山县一般公共预算收入调整表</v>
      </c>
      <c r="C1" s="158"/>
      <c r="D1" s="158"/>
      <c r="E1" s="158"/>
      <c r="F1" s="158"/>
      <c r="G1" s="158"/>
    </row>
    <row r="2" ht="19" customHeight="1" spans="2:7">
      <c r="B2" s="274" t="s">
        <v>22</v>
      </c>
      <c r="C2" s="334"/>
      <c r="D2" s="334"/>
      <c r="E2" s="334"/>
      <c r="F2" s="334"/>
      <c r="G2" s="160" t="s">
        <v>49</v>
      </c>
    </row>
    <row r="3" s="330" customFormat="1" ht="45" customHeight="1" spans="1:8">
      <c r="A3" s="278" t="s">
        <v>50</v>
      </c>
      <c r="B3" s="164" t="s">
        <v>51</v>
      </c>
      <c r="C3" s="164" t="s">
        <v>52</v>
      </c>
      <c r="D3" s="162" t="s">
        <v>53</v>
      </c>
      <c r="E3" s="165"/>
      <c r="F3" s="166"/>
      <c r="G3" s="164" t="s">
        <v>54</v>
      </c>
      <c r="H3" s="283" t="s">
        <v>55</v>
      </c>
    </row>
    <row r="4" s="330" customFormat="1" ht="45" customHeight="1" spans="1:8">
      <c r="A4" s="168"/>
      <c r="B4" s="170"/>
      <c r="C4" s="170"/>
      <c r="D4" s="171" t="s">
        <v>56</v>
      </c>
      <c r="E4" s="171" t="s">
        <v>57</v>
      </c>
      <c r="F4" s="171" t="s">
        <v>58</v>
      </c>
      <c r="G4" s="170"/>
      <c r="H4" s="283" t="s">
        <v>59</v>
      </c>
    </row>
    <row r="5" ht="36" customHeight="1" spans="1:8">
      <c r="A5" s="216" t="s">
        <v>60</v>
      </c>
      <c r="B5" s="335" t="s">
        <v>61</v>
      </c>
      <c r="C5" s="336">
        <f>SUM(C6:C20)</f>
        <v>73000</v>
      </c>
      <c r="D5" s="336">
        <f>SUM(D6:D20)</f>
        <v>10500</v>
      </c>
      <c r="E5" s="336">
        <f>SUM(E6:E20)</f>
        <v>0</v>
      </c>
      <c r="F5" s="336">
        <f>SUM(F6:F20)</f>
        <v>10500</v>
      </c>
      <c r="G5" s="336">
        <f>SUM(G6:G20)</f>
        <v>83500</v>
      </c>
      <c r="H5" s="289" t="str">
        <f>IF(LEN(A5)=3,"是",IF(B5&lt;&gt;"",IF(SUM(C5:C5)&lt;&gt;0,"是","否"),"是"))</f>
        <v>是</v>
      </c>
    </row>
    <row r="6" ht="36" customHeight="1" spans="1:8">
      <c r="A6" s="217" t="s">
        <v>62</v>
      </c>
      <c r="B6" s="218" t="s">
        <v>63</v>
      </c>
      <c r="C6" s="337">
        <v>34738</v>
      </c>
      <c r="D6" s="337">
        <f>E6+F6</f>
        <v>3731</v>
      </c>
      <c r="E6" s="337"/>
      <c r="F6" s="337">
        <f>5231-1500</f>
        <v>3731</v>
      </c>
      <c r="G6" s="338">
        <f>C6+D6</f>
        <v>38469</v>
      </c>
      <c r="H6" s="289" t="str">
        <f>IF(LEN(A6)=3,"是",IF(B6&lt;&gt;"",IF(SUM(C6:D6)&lt;&gt;0,"是","否"),"是"))</f>
        <v>是</v>
      </c>
    </row>
    <row r="7" ht="36" customHeight="1" spans="1:8">
      <c r="A7" s="217" t="s">
        <v>64</v>
      </c>
      <c r="B7" s="218" t="s">
        <v>65</v>
      </c>
      <c r="C7" s="337">
        <v>6592</v>
      </c>
      <c r="D7" s="337">
        <f t="shared" ref="D7:D20" si="0">E7+F7</f>
        <v>2978</v>
      </c>
      <c r="E7" s="337"/>
      <c r="F7" s="337">
        <f>3478-500</f>
        <v>2978</v>
      </c>
      <c r="G7" s="338">
        <f t="shared" ref="G7:G20" si="1">C7+D7</f>
        <v>9570</v>
      </c>
      <c r="H7" s="289" t="str">
        <f>IF(LEN(A7)=3,"是",IF(B7&lt;&gt;"",IF(SUM(C7:D7)&lt;&gt;0,"是","否"),"是"))</f>
        <v>是</v>
      </c>
    </row>
    <row r="8" ht="36" customHeight="1" spans="1:8">
      <c r="A8" s="217" t="s">
        <v>66</v>
      </c>
      <c r="B8" s="218" t="s">
        <v>67</v>
      </c>
      <c r="C8" s="337">
        <v>525</v>
      </c>
      <c r="D8" s="337">
        <f t="shared" si="0"/>
        <v>276</v>
      </c>
      <c r="E8" s="337"/>
      <c r="F8" s="337">
        <v>276</v>
      </c>
      <c r="G8" s="338">
        <f t="shared" si="1"/>
        <v>801</v>
      </c>
      <c r="H8" s="289" t="str">
        <f>IF(LEN(A8)=3,"是",IF(B8&lt;&gt;"",IF(SUM(C8:D8)&lt;&gt;0,"是","否"),"是"))</f>
        <v>是</v>
      </c>
    </row>
    <row r="9" ht="32.15" customHeight="1" spans="1:8">
      <c r="A9" s="339" t="s">
        <v>68</v>
      </c>
      <c r="B9" s="210" t="s">
        <v>69</v>
      </c>
      <c r="C9" s="340">
        <v>2600</v>
      </c>
      <c r="D9" s="337">
        <f t="shared" si="0"/>
        <v>-927</v>
      </c>
      <c r="E9" s="337"/>
      <c r="F9" s="337">
        <v>-927</v>
      </c>
      <c r="G9" s="338">
        <f t="shared" si="1"/>
        <v>1673</v>
      </c>
      <c r="H9" s="289" t="str">
        <f>IF(LEN(A9)=3,"是",IF(B9&lt;&gt;"",IF(SUM(C9:D9)&lt;&gt;0,"是","否"),"是"))</f>
        <v>是</v>
      </c>
    </row>
    <row r="10" ht="36" customHeight="1" spans="1:8">
      <c r="A10" s="217" t="s">
        <v>70</v>
      </c>
      <c r="B10" s="218" t="s">
        <v>71</v>
      </c>
      <c r="C10" s="337">
        <v>1850</v>
      </c>
      <c r="D10" s="337">
        <f t="shared" si="0"/>
        <v>-164</v>
      </c>
      <c r="E10" s="337"/>
      <c r="F10" s="337">
        <v>-164</v>
      </c>
      <c r="G10" s="338">
        <f t="shared" si="1"/>
        <v>1686</v>
      </c>
      <c r="H10" s="289" t="str">
        <f>IF(LEN(A10)=3,"是",IF(B10&lt;&gt;"",IF(SUM(C10:D10)&lt;&gt;0,"是","否"),"是"))</f>
        <v>是</v>
      </c>
    </row>
    <row r="11" ht="32.15" customHeight="1" spans="1:8">
      <c r="A11" s="339" t="s">
        <v>72</v>
      </c>
      <c r="B11" s="210" t="s">
        <v>73</v>
      </c>
      <c r="C11" s="340">
        <v>1800</v>
      </c>
      <c r="D11" s="337">
        <f t="shared" si="0"/>
        <v>-140</v>
      </c>
      <c r="E11" s="337"/>
      <c r="F11" s="337">
        <v>-140</v>
      </c>
      <c r="G11" s="338">
        <f t="shared" si="1"/>
        <v>1660</v>
      </c>
      <c r="H11" s="289" t="str">
        <f>IF(LEN(A11)=3,"是",IF(B11&lt;&gt;"",IF(SUM(C11:D11)&lt;&gt;0,"是","否"),"是"))</f>
        <v>是</v>
      </c>
    </row>
    <row r="12" ht="32.15" customHeight="1" spans="1:8">
      <c r="A12" s="339" t="s">
        <v>74</v>
      </c>
      <c r="B12" s="210" t="s">
        <v>75</v>
      </c>
      <c r="C12" s="340">
        <v>3000</v>
      </c>
      <c r="D12" s="337">
        <f t="shared" si="0"/>
        <v>512</v>
      </c>
      <c r="E12" s="337"/>
      <c r="F12" s="337">
        <v>512</v>
      </c>
      <c r="G12" s="338">
        <f t="shared" si="1"/>
        <v>3512</v>
      </c>
      <c r="H12" s="289" t="str">
        <f>IF(LEN(A12)=3,"是",IF(B12&lt;&gt;"",IF(SUM(C12:D12)&lt;&gt;0,"是","否"),"是"))</f>
        <v>是</v>
      </c>
    </row>
    <row r="13" ht="32.15" customHeight="1" spans="1:8">
      <c r="A13" s="339" t="s">
        <v>76</v>
      </c>
      <c r="B13" s="210" t="s">
        <v>77</v>
      </c>
      <c r="C13" s="340">
        <v>1000</v>
      </c>
      <c r="D13" s="337">
        <f t="shared" si="0"/>
        <v>-89</v>
      </c>
      <c r="E13" s="337"/>
      <c r="F13" s="337">
        <v>-89</v>
      </c>
      <c r="G13" s="338">
        <f t="shared" si="1"/>
        <v>911</v>
      </c>
      <c r="H13" s="289" t="str">
        <f>IF(LEN(A13)=3,"是",IF(B13&lt;&gt;"",IF(SUM(C13:D13)&lt;&gt;0,"是","否"),"是"))</f>
        <v>是</v>
      </c>
    </row>
    <row r="14" ht="32.15" customHeight="1" spans="1:8">
      <c r="A14" s="339" t="s">
        <v>78</v>
      </c>
      <c r="B14" s="210" t="s">
        <v>79</v>
      </c>
      <c r="C14" s="340">
        <v>2000</v>
      </c>
      <c r="D14" s="337">
        <f t="shared" si="0"/>
        <v>1478</v>
      </c>
      <c r="E14" s="337"/>
      <c r="F14" s="337">
        <v>1478</v>
      </c>
      <c r="G14" s="338">
        <f t="shared" si="1"/>
        <v>3478</v>
      </c>
      <c r="H14" s="289" t="str">
        <f>IF(LEN(A14)=3,"是",IF(B14&lt;&gt;"",IF(SUM(C14:D14)&lt;&gt;0,"是","否"),"是"))</f>
        <v>是</v>
      </c>
    </row>
    <row r="15" ht="32.15" customHeight="1" spans="1:8">
      <c r="A15" s="339" t="s">
        <v>80</v>
      </c>
      <c r="B15" s="210" t="s">
        <v>81</v>
      </c>
      <c r="C15" s="340">
        <v>1900</v>
      </c>
      <c r="D15" s="337">
        <f t="shared" si="0"/>
        <v>-154</v>
      </c>
      <c r="E15" s="337"/>
      <c r="F15" s="337">
        <v>-154</v>
      </c>
      <c r="G15" s="338">
        <f t="shared" si="1"/>
        <v>1746</v>
      </c>
      <c r="H15" s="289" t="str">
        <f>IF(LEN(A15)=3,"是",IF(B15&lt;&gt;"",IF(SUM(C15:D15)&lt;&gt;0,"是","否"),"是"))</f>
        <v>是</v>
      </c>
    </row>
    <row r="16" ht="36" customHeight="1" spans="1:8">
      <c r="A16" s="217" t="s">
        <v>82</v>
      </c>
      <c r="B16" s="218" t="s">
        <v>83</v>
      </c>
      <c r="C16" s="337">
        <v>770</v>
      </c>
      <c r="D16" s="337">
        <f t="shared" si="0"/>
        <v>1177</v>
      </c>
      <c r="E16" s="337"/>
      <c r="F16" s="337">
        <v>1177</v>
      </c>
      <c r="G16" s="338">
        <f t="shared" si="1"/>
        <v>1947</v>
      </c>
      <c r="H16" s="289" t="str">
        <f>IF(LEN(A16)=3,"是",IF(B16&lt;&gt;"",IF(SUM(C16:D16)&lt;&gt;0,"是","否"),"是"))</f>
        <v>是</v>
      </c>
    </row>
    <row r="17" ht="32.15" customHeight="1" spans="1:8">
      <c r="A17" s="339" t="s">
        <v>84</v>
      </c>
      <c r="B17" s="210" t="s">
        <v>85</v>
      </c>
      <c r="C17" s="340">
        <v>3000</v>
      </c>
      <c r="D17" s="337">
        <f t="shared" si="0"/>
        <v>1486</v>
      </c>
      <c r="E17" s="337"/>
      <c r="F17" s="337">
        <v>1486</v>
      </c>
      <c r="G17" s="338">
        <f t="shared" si="1"/>
        <v>4486</v>
      </c>
      <c r="H17" s="289" t="str">
        <f>IF(LEN(A17)=3,"是",IF(B17&lt;&gt;"",IF(SUM(C17:D17)&lt;&gt;0,"是","否"),"是"))</f>
        <v>是</v>
      </c>
    </row>
    <row r="18" ht="32.15" customHeight="1" spans="1:8">
      <c r="A18" s="339" t="s">
        <v>86</v>
      </c>
      <c r="B18" s="210" t="s">
        <v>87</v>
      </c>
      <c r="C18" s="340">
        <v>12800</v>
      </c>
      <c r="D18" s="337">
        <f t="shared" si="0"/>
        <v>336</v>
      </c>
      <c r="E18" s="337"/>
      <c r="F18" s="337">
        <v>336</v>
      </c>
      <c r="G18" s="338">
        <f t="shared" si="1"/>
        <v>13136</v>
      </c>
      <c r="H18" s="289" t="str">
        <f>IF(LEN(A18)=3,"是",IF(B18&lt;&gt;"",IF(SUM(C18:D18)&lt;&gt;0,"是","否"),"是"))</f>
        <v>是</v>
      </c>
    </row>
    <row r="19" ht="32.15" customHeight="1" spans="1:8">
      <c r="A19" s="339" t="s">
        <v>88</v>
      </c>
      <c r="B19" s="210" t="s">
        <v>89</v>
      </c>
      <c r="C19" s="340">
        <v>425</v>
      </c>
      <c r="D19" s="337">
        <f t="shared" si="0"/>
        <v>-17</v>
      </c>
      <c r="E19" s="337"/>
      <c r="F19" s="337">
        <v>-17</v>
      </c>
      <c r="G19" s="338">
        <f t="shared" si="1"/>
        <v>408</v>
      </c>
      <c r="H19" s="289" t="str">
        <f>IF(LEN(A19)=3,"是",IF(B19&lt;&gt;"",IF(SUM(C19:D19)&lt;&gt;0,"是","否"),"是"))</f>
        <v>是</v>
      </c>
    </row>
    <row r="20" ht="32.15" customHeight="1" spans="1:8">
      <c r="A20" s="390" t="s">
        <v>90</v>
      </c>
      <c r="B20" s="210" t="s">
        <v>91</v>
      </c>
      <c r="C20" s="340"/>
      <c r="D20" s="337">
        <f t="shared" si="0"/>
        <v>17</v>
      </c>
      <c r="E20" s="337"/>
      <c r="F20" s="337">
        <v>17</v>
      </c>
      <c r="G20" s="338">
        <f t="shared" si="1"/>
        <v>17</v>
      </c>
      <c r="H20" s="289" t="str">
        <f>IF(LEN(A20)=3,"是",IF(B20&lt;&gt;"",IF(SUM(C20:D20)&lt;&gt;0,"是","否"),"是"))</f>
        <v>是</v>
      </c>
    </row>
    <row r="21" ht="36" customHeight="1" spans="1:8">
      <c r="A21" s="216" t="s">
        <v>92</v>
      </c>
      <c r="B21" s="335" t="s">
        <v>93</v>
      </c>
      <c r="C21" s="336">
        <f>SUM(C22:C29)</f>
        <v>10000</v>
      </c>
      <c r="D21" s="336">
        <f>SUM(D22:D29)</f>
        <v>2500</v>
      </c>
      <c r="E21" s="336">
        <f>SUM(E22:E29)</f>
        <v>0</v>
      </c>
      <c r="F21" s="336">
        <f>SUM(F22:F29)</f>
        <v>2500</v>
      </c>
      <c r="G21" s="336">
        <f>SUM(G22:G29)</f>
        <v>12500</v>
      </c>
      <c r="H21" s="289" t="str">
        <f>IF(LEN(A21)=3,"是",IF(B21&lt;&gt;"",IF(SUM(C21:D21)&lt;&gt;0,"是","否"),"是"))</f>
        <v>是</v>
      </c>
    </row>
    <row r="22" ht="36" customHeight="1" spans="1:8">
      <c r="A22" s="341" t="s">
        <v>94</v>
      </c>
      <c r="B22" s="218" t="s">
        <v>95</v>
      </c>
      <c r="C22" s="342">
        <v>3000</v>
      </c>
      <c r="D22" s="337">
        <f>E22+F22</f>
        <v>-480</v>
      </c>
      <c r="E22" s="337"/>
      <c r="F22" s="337">
        <v>-480</v>
      </c>
      <c r="G22" s="338">
        <f t="shared" ref="G22:G29" si="2">C22+D22</f>
        <v>2520</v>
      </c>
      <c r="H22" s="289" t="str">
        <f>IF(LEN(A22)=3,"是",IF(B22&lt;&gt;"",IF(SUM(C22:D22)&lt;&gt;0,"是","否"),"是"))</f>
        <v>是</v>
      </c>
    </row>
    <row r="23" ht="36" customHeight="1" spans="1:8">
      <c r="A23" s="217" t="s">
        <v>96</v>
      </c>
      <c r="B23" s="343" t="s">
        <v>97</v>
      </c>
      <c r="C23" s="342">
        <v>3000</v>
      </c>
      <c r="D23" s="337">
        <f t="shared" ref="D23:D29" si="3">E23+F23</f>
        <v>-400</v>
      </c>
      <c r="E23" s="337"/>
      <c r="F23" s="344">
        <v>-400</v>
      </c>
      <c r="G23" s="338">
        <f t="shared" si="2"/>
        <v>2600</v>
      </c>
      <c r="H23" s="289" t="str">
        <f>IF(LEN(A23)=3,"是",IF(B23&lt;&gt;"",IF(SUM(C23:D23)&lt;&gt;0,"是","否"),"是"))</f>
        <v>是</v>
      </c>
    </row>
    <row r="24" ht="36" customHeight="1" spans="1:8">
      <c r="A24" s="217" t="s">
        <v>98</v>
      </c>
      <c r="B24" s="218" t="s">
        <v>99</v>
      </c>
      <c r="C24" s="342">
        <v>2000</v>
      </c>
      <c r="D24" s="337">
        <f t="shared" si="3"/>
        <v>3600</v>
      </c>
      <c r="E24" s="337"/>
      <c r="F24" s="337">
        <f>4000-400</f>
        <v>3600</v>
      </c>
      <c r="G24" s="338">
        <f t="shared" si="2"/>
        <v>5600</v>
      </c>
      <c r="H24" s="289" t="str">
        <f>IF(LEN(A24)=3,"是",IF(B24&lt;&gt;"",IF(SUM(C24:D24)&lt;&gt;0,"是","否"),"是"))</f>
        <v>是</v>
      </c>
    </row>
    <row r="25" ht="36" hidden="1" customHeight="1" spans="1:8">
      <c r="A25" s="217" t="s">
        <v>100</v>
      </c>
      <c r="B25" s="218" t="s">
        <v>101</v>
      </c>
      <c r="C25" s="342"/>
      <c r="D25" s="337">
        <f t="shared" si="3"/>
        <v>0</v>
      </c>
      <c r="E25" s="337"/>
      <c r="F25" s="337"/>
      <c r="G25" s="338">
        <f t="shared" si="2"/>
        <v>0</v>
      </c>
      <c r="H25" s="289" t="str">
        <f>IF(LEN(A25)=3,"是",IF(B25&lt;&gt;"",IF(SUM(C25:D25)&lt;&gt;0,"是","否"),"是"))</f>
        <v>否</v>
      </c>
    </row>
    <row r="26" ht="36" customHeight="1" spans="1:8">
      <c r="A26" s="217" t="s">
        <v>102</v>
      </c>
      <c r="B26" s="218" t="s">
        <v>103</v>
      </c>
      <c r="C26" s="342">
        <v>2000</v>
      </c>
      <c r="D26" s="337">
        <f t="shared" si="3"/>
        <v>-300</v>
      </c>
      <c r="E26" s="337"/>
      <c r="F26" s="337">
        <f>5300-3000-2600</f>
        <v>-300</v>
      </c>
      <c r="G26" s="338">
        <f t="shared" si="2"/>
        <v>1700</v>
      </c>
      <c r="H26" s="289" t="str">
        <f>IF(LEN(A26)=3,"是",IF(B26&lt;&gt;"",IF(SUM(C26:D26)&lt;&gt;0,"是","否"),"是"))</f>
        <v>是</v>
      </c>
    </row>
    <row r="27" ht="32.15" hidden="1" customHeight="1" spans="1:8">
      <c r="A27" s="339" t="s">
        <v>104</v>
      </c>
      <c r="B27" s="210" t="s">
        <v>105</v>
      </c>
      <c r="C27" s="342"/>
      <c r="D27" s="337">
        <f t="shared" si="3"/>
        <v>0</v>
      </c>
      <c r="E27" s="337"/>
      <c r="F27" s="337"/>
      <c r="G27" s="338">
        <f t="shared" si="2"/>
        <v>0</v>
      </c>
      <c r="H27" s="289" t="str">
        <f>IF(LEN(A27)=3,"是",IF(B27&lt;&gt;"",IF(SUM(C27:D27)&lt;&gt;0,"是","否"),"是"))</f>
        <v>否</v>
      </c>
    </row>
    <row r="28" ht="36" customHeight="1" spans="1:8">
      <c r="A28" s="217" t="s">
        <v>106</v>
      </c>
      <c r="B28" s="218" t="s">
        <v>107</v>
      </c>
      <c r="C28" s="342">
        <v>0</v>
      </c>
      <c r="D28" s="337">
        <f t="shared" si="3"/>
        <v>10</v>
      </c>
      <c r="E28" s="337"/>
      <c r="F28" s="337">
        <v>10</v>
      </c>
      <c r="G28" s="338">
        <f t="shared" si="2"/>
        <v>10</v>
      </c>
      <c r="H28" s="289" t="str">
        <f>IF(LEN(A28)=3,"是",IF(B28&lt;&gt;"",IF(SUM(C28:D28)&lt;&gt;0,"是","否"),"是"))</f>
        <v>是</v>
      </c>
    </row>
    <row r="29" ht="36" customHeight="1" spans="1:8">
      <c r="A29" s="217" t="s">
        <v>108</v>
      </c>
      <c r="B29" s="218" t="s">
        <v>109</v>
      </c>
      <c r="C29" s="342">
        <v>0</v>
      </c>
      <c r="D29" s="337">
        <f t="shared" si="3"/>
        <v>70</v>
      </c>
      <c r="E29" s="337"/>
      <c r="F29" s="337">
        <v>70</v>
      </c>
      <c r="G29" s="338">
        <f t="shared" si="2"/>
        <v>70</v>
      </c>
      <c r="H29" s="289" t="s">
        <v>59</v>
      </c>
    </row>
    <row r="30" ht="36" customHeight="1" spans="1:8">
      <c r="A30" s="217"/>
      <c r="B30" s="218"/>
      <c r="C30" s="345"/>
      <c r="D30" s="345"/>
      <c r="E30" s="345"/>
      <c r="F30" s="345"/>
      <c r="G30" s="345"/>
      <c r="H30" s="289" t="str">
        <f>IF(LEN(A30)=3,"是",IF(B30&lt;&gt;"",IF(SUM(C30:D30)&lt;&gt;0,"是","否"),"是"))</f>
        <v>是</v>
      </c>
    </row>
    <row r="31" s="159" customFormat="1" ht="36" customHeight="1" spans="1:8">
      <c r="A31" s="346"/>
      <c r="B31" s="203" t="s">
        <v>110</v>
      </c>
      <c r="C31" s="336">
        <f>SUM(C21,C5)+C30</f>
        <v>83000</v>
      </c>
      <c r="D31" s="336">
        <f>SUM(D21,D5)+D30</f>
        <v>13000</v>
      </c>
      <c r="E31" s="336">
        <f>SUM(E21,E5)+E30</f>
        <v>0</v>
      </c>
      <c r="F31" s="336">
        <f>SUM(F21,F5)+F30</f>
        <v>13000</v>
      </c>
      <c r="G31" s="336">
        <f>SUM(G21,G5)+G30</f>
        <v>96000</v>
      </c>
      <c r="H31" s="289" t="str">
        <f>IF(LEN(A31)=3,"是",IF(B31&lt;&gt;"",IF(SUM(C31:D31)&lt;&gt;0,"是","否"),"是"))</f>
        <v>是</v>
      </c>
    </row>
    <row r="32" ht="36" customHeight="1" spans="1:8">
      <c r="A32" s="216">
        <v>110</v>
      </c>
      <c r="B32" s="205" t="s">
        <v>111</v>
      </c>
      <c r="C32" s="336">
        <f>SUM(C34,C41,C80,C102,C105:C106,C117,C122,C110)</f>
        <v>366989</v>
      </c>
      <c r="D32" s="336">
        <f>SUM(D34,D41,D80,D102,D105:D106,D117,D122,D110)</f>
        <v>-418</v>
      </c>
      <c r="E32" s="336">
        <f>SUM(E34,E41,E80,E102,E105:E106,E117,E122,E110)</f>
        <v>0</v>
      </c>
      <c r="F32" s="336">
        <f>SUM(F34,F41,F80,F102,F105:F106,F117,F122,F110)</f>
        <v>-418</v>
      </c>
      <c r="G32" s="336">
        <f>SUM(G34,G41,G80,G102,G105:G106,G117,G122,G110)</f>
        <v>366571</v>
      </c>
      <c r="H32" s="289" t="str">
        <f>IF(LEN(A32)=3,"是",IF(B32&lt;&gt;"",IF(SUM(C32:D32)&lt;&gt;0,"是","否"),"是"))</f>
        <v>是</v>
      </c>
    </row>
    <row r="33" ht="36" customHeight="1" spans="1:8">
      <c r="A33" s="216"/>
      <c r="B33" s="347" t="s">
        <v>112</v>
      </c>
      <c r="C33" s="336">
        <f t="shared" ref="C33:G33" si="4">C34+C41+C80</f>
        <v>313000</v>
      </c>
      <c r="D33" s="336">
        <f t="shared" si="4"/>
        <v>0</v>
      </c>
      <c r="E33" s="336">
        <f t="shared" si="4"/>
        <v>0</v>
      </c>
      <c r="F33" s="336">
        <f t="shared" si="4"/>
        <v>0</v>
      </c>
      <c r="G33" s="336">
        <f t="shared" si="4"/>
        <v>313000</v>
      </c>
      <c r="H33" s="289" t="str">
        <f>IF(LEN(A33)=3,"是",IF(B33&lt;&gt;"",IF(SUM(C33:D33)&lt;&gt;0,"是","否"),"是"))</f>
        <v>是</v>
      </c>
    </row>
    <row r="34" ht="36" customHeight="1" spans="1:8">
      <c r="A34" s="348">
        <v>11001</v>
      </c>
      <c r="B34" s="210" t="s">
        <v>113</v>
      </c>
      <c r="C34" s="336">
        <f>SUM(C35:C40)</f>
        <v>6646</v>
      </c>
      <c r="D34" s="336">
        <f>SUM(D35:D40)</f>
        <v>0</v>
      </c>
      <c r="E34" s="336">
        <f>SUM(E35:E40)</f>
        <v>0</v>
      </c>
      <c r="F34" s="336">
        <f>SUM(F35:F40)</f>
        <v>0</v>
      </c>
      <c r="G34" s="336">
        <f>SUM(G35:G40)</f>
        <v>6646</v>
      </c>
      <c r="H34" s="289" t="str">
        <f>IF(LEN(A34)=3,"是",IF(B34&lt;&gt;"",IF(SUM(C34:D34)&lt;&gt;0,"是","否"),"是"))</f>
        <v>是</v>
      </c>
    </row>
    <row r="35" ht="36" customHeight="1" spans="1:8">
      <c r="A35" s="339">
        <v>1100102</v>
      </c>
      <c r="B35" s="210" t="s">
        <v>114</v>
      </c>
      <c r="C35" s="337">
        <v>670</v>
      </c>
      <c r="D35" s="349">
        <f>E35+F35</f>
        <v>0</v>
      </c>
      <c r="E35" s="337"/>
      <c r="F35" s="337">
        <f>G35-C35</f>
        <v>0</v>
      </c>
      <c r="G35" s="338">
        <v>670</v>
      </c>
      <c r="H35" s="289" t="str">
        <f>IF(LEN(A35)=3,"是",IF(B35&lt;&gt;"",IF(SUM(C35:D35)&lt;&gt;0,"是","否"),"是"))</f>
        <v>是</v>
      </c>
    </row>
    <row r="36" ht="36" hidden="1" customHeight="1" spans="1:8">
      <c r="A36" s="339">
        <v>1100103</v>
      </c>
      <c r="B36" s="210" t="s">
        <v>115</v>
      </c>
      <c r="C36" s="337">
        <v>0</v>
      </c>
      <c r="D36" s="349">
        <f t="shared" ref="D35:D40" si="5">E36+F36</f>
        <v>0</v>
      </c>
      <c r="E36" s="337"/>
      <c r="F36" s="337">
        <f>G36-C36</f>
        <v>0</v>
      </c>
      <c r="G36" s="338"/>
      <c r="H36" s="289" t="str">
        <f>IF(LEN(A36)=3,"是",IF(B36&lt;&gt;"",IF(SUM(C36:D36)&lt;&gt;0,"是","否"),"是"))</f>
        <v>否</v>
      </c>
    </row>
    <row r="37" ht="36" customHeight="1" spans="1:8">
      <c r="A37" s="339">
        <v>1100104</v>
      </c>
      <c r="B37" s="210" t="s">
        <v>116</v>
      </c>
      <c r="C37" s="337">
        <v>1771</v>
      </c>
      <c r="D37" s="349">
        <f t="shared" si="5"/>
        <v>0</v>
      </c>
      <c r="E37" s="337"/>
      <c r="F37" s="337">
        <f t="shared" ref="F37:F40" si="6">G37-C37</f>
        <v>0</v>
      </c>
      <c r="G37" s="338">
        <v>1771</v>
      </c>
      <c r="H37" s="289" t="str">
        <f>IF(LEN(A37)=3,"是",IF(B37&lt;&gt;"",IF(SUM(C37:D37)&lt;&gt;0,"是","否"),"是"))</f>
        <v>是</v>
      </c>
    </row>
    <row r="38" ht="36" hidden="1" customHeight="1" spans="1:8">
      <c r="A38" s="339">
        <v>1100105</v>
      </c>
      <c r="B38" s="210" t="s">
        <v>117</v>
      </c>
      <c r="C38" s="337">
        <v>0</v>
      </c>
      <c r="D38" s="349">
        <f t="shared" si="5"/>
        <v>0</v>
      </c>
      <c r="E38" s="337"/>
      <c r="F38" s="337">
        <f t="shared" si="6"/>
        <v>0</v>
      </c>
      <c r="G38" s="338">
        <v>0</v>
      </c>
      <c r="H38" s="289" t="str">
        <f>IF(LEN(A38)=3,"是",IF(B38&lt;&gt;"",IF(SUM(C38:D38)&lt;&gt;0,"是","否"),"是"))</f>
        <v>否</v>
      </c>
    </row>
    <row r="39" ht="36" customHeight="1" spans="1:8">
      <c r="A39" s="339">
        <v>1100106</v>
      </c>
      <c r="B39" s="210" t="s">
        <v>118</v>
      </c>
      <c r="C39" s="337">
        <v>4205</v>
      </c>
      <c r="D39" s="349">
        <f t="shared" si="5"/>
        <v>0</v>
      </c>
      <c r="E39" s="337"/>
      <c r="F39" s="337">
        <f t="shared" si="6"/>
        <v>0</v>
      </c>
      <c r="G39" s="338">
        <v>4205</v>
      </c>
      <c r="H39" s="289" t="str">
        <f>IF(LEN(A39)=3,"是",IF(B39&lt;&gt;"",IF(SUM(C39:D39)&lt;&gt;0,"是","否"),"是"))</f>
        <v>是</v>
      </c>
    </row>
    <row r="40" ht="36" hidden="1" customHeight="1" spans="1:8">
      <c r="A40" s="339">
        <v>1100199</v>
      </c>
      <c r="B40" s="210" t="s">
        <v>119</v>
      </c>
      <c r="C40" s="337">
        <v>0</v>
      </c>
      <c r="D40" s="349">
        <f t="shared" si="5"/>
        <v>0</v>
      </c>
      <c r="E40" s="337"/>
      <c r="F40" s="337">
        <f t="shared" si="6"/>
        <v>0</v>
      </c>
      <c r="G40" s="338">
        <v>0</v>
      </c>
      <c r="H40" s="289" t="str">
        <f>IF(LEN(A40)=3,"是",IF(B40&lt;&gt;"",IF(SUM(C40:D40)&lt;&gt;0,"是","否"),"是"))</f>
        <v>否</v>
      </c>
    </row>
    <row r="41" ht="36" customHeight="1" spans="1:8">
      <c r="A41" s="348">
        <v>11002</v>
      </c>
      <c r="B41" s="210" t="s">
        <v>120</v>
      </c>
      <c r="C41" s="336">
        <f>SUM(C42:C79)</f>
        <v>267718</v>
      </c>
      <c r="D41" s="336">
        <f>SUM(D42:D79)</f>
        <v>4166</v>
      </c>
      <c r="E41" s="336">
        <f>SUM(E42:E79)</f>
        <v>0</v>
      </c>
      <c r="F41" s="336">
        <f>SUM(F42:F79)</f>
        <v>4166</v>
      </c>
      <c r="G41" s="336">
        <f>SUM(G42:G79)</f>
        <v>271884</v>
      </c>
      <c r="H41" s="289" t="str">
        <f>IF(LEN(A41)=3,"是",IF(B41&lt;&gt;"",IF(SUM(C41:D41)&lt;&gt;0,"是","否"),"是"))</f>
        <v>是</v>
      </c>
    </row>
    <row r="42" ht="36" customHeight="1" spans="1:8">
      <c r="A42" s="339">
        <v>1100201</v>
      </c>
      <c r="B42" s="210" t="s">
        <v>121</v>
      </c>
      <c r="C42" s="337">
        <v>4099</v>
      </c>
      <c r="D42" s="349">
        <f>E42+F42</f>
        <v>764</v>
      </c>
      <c r="E42" s="337"/>
      <c r="F42" s="337">
        <v>764</v>
      </c>
      <c r="G42" s="338">
        <f>C42+D42</f>
        <v>4863</v>
      </c>
      <c r="H42" s="289" t="str">
        <f>IF(LEN(A42)=3,"是",IF(B42&lt;&gt;"",IF(SUM(C42:D42)&lt;&gt;0,"是","否"),"是"))</f>
        <v>是</v>
      </c>
    </row>
    <row r="43" ht="36" customHeight="1" spans="1:8">
      <c r="A43" s="339">
        <v>1100202</v>
      </c>
      <c r="B43" s="210" t="s">
        <v>122</v>
      </c>
      <c r="C43" s="337">
        <v>55069</v>
      </c>
      <c r="D43" s="349">
        <f t="shared" ref="D43:D79" si="7">E43+F43</f>
        <v>0</v>
      </c>
      <c r="E43" s="337"/>
      <c r="F43" s="337"/>
      <c r="G43" s="338">
        <f t="shared" ref="G43:G79" si="8">C43+D43</f>
        <v>55069</v>
      </c>
      <c r="H43" s="289" t="str">
        <f>IF(LEN(A43)=3,"是",IF(B43&lt;&gt;"",IF(SUM(C43:D43)&lt;&gt;0,"是","否"),"是"))</f>
        <v>是</v>
      </c>
    </row>
    <row r="44" ht="36" customHeight="1" spans="1:8">
      <c r="A44" s="339">
        <v>1100207</v>
      </c>
      <c r="B44" s="210" t="s">
        <v>123</v>
      </c>
      <c r="C44" s="337">
        <v>22140</v>
      </c>
      <c r="D44" s="349">
        <f t="shared" si="7"/>
        <v>0</v>
      </c>
      <c r="E44" s="337"/>
      <c r="F44" s="337"/>
      <c r="G44" s="338">
        <f t="shared" si="8"/>
        <v>22140</v>
      </c>
      <c r="H44" s="289" t="str">
        <f>IF(LEN(A44)=3,"是",IF(B44&lt;&gt;"",IF(SUM(C44:D44)&lt;&gt;0,"是","否"),"是"))</f>
        <v>是</v>
      </c>
    </row>
    <row r="45" ht="36" customHeight="1" spans="1:8">
      <c r="A45" s="339">
        <v>1100208</v>
      </c>
      <c r="B45" s="210"/>
      <c r="C45" s="337">
        <v>12688</v>
      </c>
      <c r="D45" s="349">
        <f t="shared" si="7"/>
        <v>0</v>
      </c>
      <c r="E45" s="337"/>
      <c r="F45" s="337"/>
      <c r="G45" s="338">
        <f t="shared" si="8"/>
        <v>12688</v>
      </c>
      <c r="H45" s="289" t="str">
        <f>IF(LEN(A45)=3,"是",IF(B45&lt;&gt;"",IF(SUM(C45:D45)&lt;&gt;0,"是","否"),"是"))</f>
        <v>是</v>
      </c>
    </row>
    <row r="46" ht="36" hidden="1" customHeight="1" spans="1:8">
      <c r="A46" s="339">
        <v>1100212</v>
      </c>
      <c r="B46" s="210" t="s">
        <v>124</v>
      </c>
      <c r="C46" s="337"/>
      <c r="D46" s="349">
        <f t="shared" si="7"/>
        <v>0</v>
      </c>
      <c r="E46" s="337"/>
      <c r="F46" s="337"/>
      <c r="G46" s="338">
        <f t="shared" si="8"/>
        <v>0</v>
      </c>
      <c r="H46" s="289" t="str">
        <f>IF(LEN(A46)=3,"是",IF(B46&lt;&gt;"",IF(SUM(C46:D46)&lt;&gt;0,"是","否"),"是"))</f>
        <v>否</v>
      </c>
    </row>
    <row r="47" ht="36" customHeight="1" spans="1:8">
      <c r="A47" s="339">
        <v>1100214</v>
      </c>
      <c r="B47" s="210" t="s">
        <v>125</v>
      </c>
      <c r="C47" s="337">
        <v>1342</v>
      </c>
      <c r="D47" s="349">
        <f t="shared" si="7"/>
        <v>0</v>
      </c>
      <c r="E47" s="337"/>
      <c r="F47" s="337"/>
      <c r="G47" s="338">
        <f t="shared" si="8"/>
        <v>1342</v>
      </c>
      <c r="H47" s="289" t="str">
        <f>IF(LEN(A47)=3,"是",IF(B47&lt;&gt;"",IF(SUM(C47:D47)&lt;&gt;0,"是","否"),"是"))</f>
        <v>是</v>
      </c>
    </row>
    <row r="48" ht="36" customHeight="1" spans="1:8">
      <c r="A48" s="339">
        <v>1100225</v>
      </c>
      <c r="B48" s="210" t="s">
        <v>126</v>
      </c>
      <c r="C48" s="337">
        <v>1940</v>
      </c>
      <c r="D48" s="349">
        <f t="shared" si="7"/>
        <v>-13</v>
      </c>
      <c r="E48" s="337"/>
      <c r="F48" s="337">
        <v>-13</v>
      </c>
      <c r="G48" s="338">
        <f t="shared" si="8"/>
        <v>1927</v>
      </c>
      <c r="H48" s="289" t="str">
        <f>IF(LEN(A48)=3,"是",IF(B48&lt;&gt;"",IF(SUM(C48:D48)&lt;&gt;0,"是","否"),"是"))</f>
        <v>是</v>
      </c>
    </row>
    <row r="49" ht="36" customHeight="1" spans="1:8">
      <c r="A49" s="339">
        <v>1100226</v>
      </c>
      <c r="B49" s="210" t="s">
        <v>127</v>
      </c>
      <c r="C49" s="337">
        <v>2396</v>
      </c>
      <c r="D49" s="349">
        <f t="shared" si="7"/>
        <v>0</v>
      </c>
      <c r="E49" s="337"/>
      <c r="F49" s="337"/>
      <c r="G49" s="338">
        <f t="shared" si="8"/>
        <v>2396</v>
      </c>
      <c r="H49" s="289" t="str">
        <f>IF(LEN(A49)=3,"是",IF(B49&lt;&gt;"",IF(SUM(C49:D49)&lt;&gt;0,"是","否"),"是"))</f>
        <v>是</v>
      </c>
    </row>
    <row r="50" ht="36" customHeight="1" spans="1:8">
      <c r="A50" s="339">
        <v>1100227</v>
      </c>
      <c r="B50" s="210" t="s">
        <v>128</v>
      </c>
      <c r="C50" s="337">
        <v>18317</v>
      </c>
      <c r="D50" s="349">
        <f t="shared" si="7"/>
        <v>0</v>
      </c>
      <c r="E50" s="337"/>
      <c r="F50" s="337"/>
      <c r="G50" s="338">
        <f t="shared" si="8"/>
        <v>18317</v>
      </c>
      <c r="H50" s="289" t="str">
        <f>IF(LEN(A50)=3,"是",IF(B50&lt;&gt;"",IF(SUM(C50:D50)&lt;&gt;0,"是","否"),"是"))</f>
        <v>是</v>
      </c>
    </row>
    <row r="51" ht="36" customHeight="1" spans="1:8">
      <c r="A51" s="339">
        <v>1100228</v>
      </c>
      <c r="B51" s="210" t="s">
        <v>129</v>
      </c>
      <c r="C51" s="337">
        <v>1129</v>
      </c>
      <c r="D51" s="349">
        <f t="shared" si="7"/>
        <v>21</v>
      </c>
      <c r="E51" s="337"/>
      <c r="F51" s="337">
        <v>21</v>
      </c>
      <c r="G51" s="338">
        <f t="shared" si="8"/>
        <v>1150</v>
      </c>
      <c r="H51" s="289" t="str">
        <f>IF(LEN(A51)=3,"是",IF(B51&lt;&gt;"",IF(SUM(C51:D51)&lt;&gt;0,"是","否"),"是"))</f>
        <v>是</v>
      </c>
    </row>
    <row r="52" ht="36" customHeight="1" spans="1:8">
      <c r="A52" s="339">
        <v>1100229</v>
      </c>
      <c r="B52" s="210" t="s">
        <v>130</v>
      </c>
      <c r="C52" s="337">
        <v>2950</v>
      </c>
      <c r="D52" s="349">
        <f t="shared" si="7"/>
        <v>0</v>
      </c>
      <c r="E52" s="337"/>
      <c r="F52" s="337"/>
      <c r="G52" s="338">
        <f t="shared" si="8"/>
        <v>2950</v>
      </c>
      <c r="H52" s="289" t="str">
        <f>IF(LEN(A52)=3,"是",IF(B52&lt;&gt;"",IF(SUM(C52:D52)&lt;&gt;0,"是","否"),"是"))</f>
        <v>是</v>
      </c>
    </row>
    <row r="53" ht="36" hidden="1" customHeight="1" spans="1:8">
      <c r="A53" s="339">
        <v>1100230</v>
      </c>
      <c r="B53" s="210" t="s">
        <v>131</v>
      </c>
      <c r="C53" s="337"/>
      <c r="D53" s="349">
        <f t="shared" si="7"/>
        <v>0</v>
      </c>
      <c r="E53" s="337"/>
      <c r="F53" s="337"/>
      <c r="G53" s="338">
        <f t="shared" si="8"/>
        <v>0</v>
      </c>
      <c r="H53" s="289" t="str">
        <f>IF(LEN(A53)=3,"是",IF(B53&lt;&gt;"",IF(SUM(C53:D53)&lt;&gt;0,"是","否"),"是"))</f>
        <v>否</v>
      </c>
    </row>
    <row r="54" ht="36" customHeight="1" spans="1:8">
      <c r="A54" s="339">
        <v>1100231</v>
      </c>
      <c r="B54" s="210" t="s">
        <v>132</v>
      </c>
      <c r="C54" s="337">
        <v>9221</v>
      </c>
      <c r="D54" s="349">
        <f t="shared" si="7"/>
        <v>136</v>
      </c>
      <c r="E54" s="337"/>
      <c r="F54" s="337">
        <v>136</v>
      </c>
      <c r="G54" s="338">
        <f t="shared" si="8"/>
        <v>9357</v>
      </c>
      <c r="H54" s="289" t="str">
        <f>IF(LEN(A54)=3,"是",IF(B54&lt;&gt;"",IF(SUM(C54:D54)&lt;&gt;0,"是","否"),"是"))</f>
        <v>是</v>
      </c>
    </row>
    <row r="55" ht="36" hidden="1" customHeight="1" spans="1:8">
      <c r="A55" s="339">
        <v>1100241</v>
      </c>
      <c r="B55" s="210" t="s">
        <v>133</v>
      </c>
      <c r="C55" s="337">
        <v>0</v>
      </c>
      <c r="D55" s="349">
        <f t="shared" si="7"/>
        <v>0</v>
      </c>
      <c r="E55" s="337"/>
      <c r="F55" s="337"/>
      <c r="G55" s="338">
        <f t="shared" si="8"/>
        <v>0</v>
      </c>
      <c r="H55" s="289" t="str">
        <f>IF(LEN(A55)=3,"是",IF(B55&lt;&gt;"",IF(SUM(C55:D55)&lt;&gt;0,"是","否"),"是"))</f>
        <v>否</v>
      </c>
    </row>
    <row r="56" ht="36" hidden="1" customHeight="1" spans="1:8">
      <c r="A56" s="339">
        <v>1100242</v>
      </c>
      <c r="B56" s="210" t="s">
        <v>134</v>
      </c>
      <c r="C56" s="337"/>
      <c r="D56" s="349">
        <f t="shared" si="7"/>
        <v>0</v>
      </c>
      <c r="E56" s="337"/>
      <c r="F56" s="337"/>
      <c r="G56" s="338">
        <f t="shared" si="8"/>
        <v>0</v>
      </c>
      <c r="H56" s="289" t="str">
        <f>IF(LEN(A56)=3,"是",IF(B56&lt;&gt;"",IF(SUM(C56:D56)&lt;&gt;0,"是","否"),"是"))</f>
        <v>否</v>
      </c>
    </row>
    <row r="57" ht="36" hidden="1" customHeight="1" spans="1:8">
      <c r="A57" s="339">
        <v>1100243</v>
      </c>
      <c r="B57" s="210" t="s">
        <v>135</v>
      </c>
      <c r="C57" s="337"/>
      <c r="D57" s="349">
        <f t="shared" si="7"/>
        <v>0</v>
      </c>
      <c r="E57" s="337"/>
      <c r="F57" s="337"/>
      <c r="G57" s="338">
        <f t="shared" si="8"/>
        <v>0</v>
      </c>
      <c r="H57" s="289" t="str">
        <f>IF(LEN(A57)=3,"是",IF(B57&lt;&gt;"",IF(SUM(C57:D57)&lt;&gt;0,"是","否"),"是"))</f>
        <v>否</v>
      </c>
    </row>
    <row r="58" ht="36" customHeight="1" spans="1:8">
      <c r="A58" s="339">
        <v>1100244</v>
      </c>
      <c r="B58" s="210" t="s">
        <v>136</v>
      </c>
      <c r="C58" s="337">
        <v>1486</v>
      </c>
      <c r="D58" s="349">
        <f t="shared" si="7"/>
        <v>160</v>
      </c>
      <c r="E58" s="337"/>
      <c r="F58" s="337">
        <v>160</v>
      </c>
      <c r="G58" s="338">
        <f t="shared" si="8"/>
        <v>1646</v>
      </c>
      <c r="H58" s="289" t="str">
        <f>IF(LEN(A58)=3,"是",IF(B58&lt;&gt;"",IF(SUM(C58:D58)&lt;&gt;0,"是","否"),"是"))</f>
        <v>是</v>
      </c>
    </row>
    <row r="59" ht="36" customHeight="1" spans="1:8">
      <c r="A59" s="339">
        <v>1100245</v>
      </c>
      <c r="B59" s="210" t="s">
        <v>137</v>
      </c>
      <c r="C59" s="337">
        <v>36091</v>
      </c>
      <c r="D59" s="349">
        <f t="shared" si="7"/>
        <v>-2091</v>
      </c>
      <c r="E59" s="337"/>
      <c r="F59" s="337">
        <v>-2091</v>
      </c>
      <c r="G59" s="338">
        <f t="shared" si="8"/>
        <v>34000</v>
      </c>
      <c r="H59" s="289" t="str">
        <f>IF(LEN(A59)=3,"是",IF(B59&lt;&gt;"",IF(SUM(C59:D59)&lt;&gt;0,"是","否"),"是"))</f>
        <v>是</v>
      </c>
    </row>
    <row r="60" ht="36" hidden="1" customHeight="1" spans="1:8">
      <c r="A60" s="339">
        <v>1100246</v>
      </c>
      <c r="B60" s="210" t="s">
        <v>138</v>
      </c>
      <c r="C60" s="337"/>
      <c r="D60" s="349">
        <f t="shared" si="7"/>
        <v>0</v>
      </c>
      <c r="E60" s="337"/>
      <c r="F60" s="337"/>
      <c r="G60" s="338">
        <f t="shared" si="8"/>
        <v>0</v>
      </c>
      <c r="H60" s="289" t="str">
        <f>IF(LEN(A60)=3,"是",IF(B60&lt;&gt;"",IF(SUM(C60:D60)&lt;&gt;0,"是","否"),"是"))</f>
        <v>否</v>
      </c>
    </row>
    <row r="61" ht="36" customHeight="1" spans="1:8">
      <c r="A61" s="339">
        <v>1100247</v>
      </c>
      <c r="B61" s="210" t="s">
        <v>139</v>
      </c>
      <c r="C61" s="337">
        <v>688</v>
      </c>
      <c r="D61" s="349">
        <f t="shared" si="7"/>
        <v>0</v>
      </c>
      <c r="E61" s="337"/>
      <c r="F61" s="337"/>
      <c r="G61" s="338">
        <f t="shared" si="8"/>
        <v>688</v>
      </c>
      <c r="H61" s="289" t="str">
        <f>IF(LEN(A61)=3,"是",IF(B61&lt;&gt;"",IF(SUM(C61:D61)&lt;&gt;0,"是","否"),"是"))</f>
        <v>是</v>
      </c>
    </row>
    <row r="62" ht="36" customHeight="1" spans="1:8">
      <c r="A62" s="339">
        <v>1100248</v>
      </c>
      <c r="B62" s="210" t="s">
        <v>140</v>
      </c>
      <c r="C62" s="337">
        <v>27421</v>
      </c>
      <c r="D62" s="349">
        <f t="shared" si="7"/>
        <v>1698</v>
      </c>
      <c r="E62" s="337"/>
      <c r="F62" s="337">
        <f>1545+153</f>
        <v>1698</v>
      </c>
      <c r="G62" s="338">
        <f t="shared" si="8"/>
        <v>29119</v>
      </c>
      <c r="H62" s="289" t="str">
        <f>IF(LEN(A62)=3,"是",IF(B62&lt;&gt;"",IF(SUM(C62:D62)&lt;&gt;0,"是","否"),"是"))</f>
        <v>是</v>
      </c>
    </row>
    <row r="63" ht="36" customHeight="1" spans="1:8">
      <c r="A63" s="339">
        <v>1100249</v>
      </c>
      <c r="B63" s="210" t="s">
        <v>141</v>
      </c>
      <c r="C63" s="337">
        <v>40037</v>
      </c>
      <c r="D63" s="349">
        <f t="shared" si="7"/>
        <v>3964</v>
      </c>
      <c r="E63" s="337"/>
      <c r="F63" s="337">
        <f>1873+2091</f>
        <v>3964</v>
      </c>
      <c r="G63" s="338">
        <f t="shared" si="8"/>
        <v>44001</v>
      </c>
      <c r="H63" s="289" t="str">
        <f>IF(LEN(A63)=3,"是",IF(B63&lt;&gt;"",IF(SUM(C63:D63)&lt;&gt;0,"是","否"),"是"))</f>
        <v>是</v>
      </c>
    </row>
    <row r="64" ht="36" customHeight="1" spans="1:8">
      <c r="A64" s="339">
        <v>1100250</v>
      </c>
      <c r="B64" s="210" t="s">
        <v>142</v>
      </c>
      <c r="C64" s="337">
        <v>1900</v>
      </c>
      <c r="D64" s="349">
        <f t="shared" si="7"/>
        <v>-878</v>
      </c>
      <c r="E64" s="337"/>
      <c r="F64" s="337">
        <v>-878</v>
      </c>
      <c r="G64" s="338">
        <f t="shared" si="8"/>
        <v>1022</v>
      </c>
      <c r="H64" s="289" t="str">
        <f>IF(LEN(A64)=3,"是",IF(B64&lt;&gt;"",IF(SUM(C64:D64)&lt;&gt;0,"是","否"),"是"))</f>
        <v>是</v>
      </c>
    </row>
    <row r="65" ht="36" hidden="1" customHeight="1" spans="1:8">
      <c r="A65" s="339">
        <v>1100251</v>
      </c>
      <c r="B65" s="210" t="s">
        <v>143</v>
      </c>
      <c r="C65" s="337"/>
      <c r="D65" s="349">
        <f t="shared" si="7"/>
        <v>0</v>
      </c>
      <c r="E65" s="337"/>
      <c r="F65" s="337"/>
      <c r="G65" s="338">
        <f t="shared" si="8"/>
        <v>0</v>
      </c>
      <c r="H65" s="289" t="str">
        <f>IF(LEN(A65)=3,"是",IF(B65&lt;&gt;"",IF(SUM(C65:D65)&lt;&gt;0,"是","否"),"是"))</f>
        <v>否</v>
      </c>
    </row>
    <row r="66" ht="36" customHeight="1" spans="1:8">
      <c r="A66" s="339">
        <v>1100252</v>
      </c>
      <c r="B66" s="210" t="s">
        <v>144</v>
      </c>
      <c r="C66" s="337">
        <v>22719</v>
      </c>
      <c r="D66" s="349">
        <f t="shared" si="7"/>
        <v>0</v>
      </c>
      <c r="E66" s="337"/>
      <c r="F66" s="337"/>
      <c r="G66" s="338">
        <f t="shared" si="8"/>
        <v>22719</v>
      </c>
      <c r="H66" s="289" t="str">
        <f>IF(LEN(A66)=3,"是",IF(B66&lt;&gt;"",IF(SUM(C66:D66)&lt;&gt;0,"是","否"),"是"))</f>
        <v>是</v>
      </c>
    </row>
    <row r="67" ht="36" customHeight="1" spans="1:8">
      <c r="A67" s="339">
        <v>1100253</v>
      </c>
      <c r="B67" s="210" t="s">
        <v>145</v>
      </c>
      <c r="C67" s="337">
        <v>4329</v>
      </c>
      <c r="D67" s="349">
        <f t="shared" si="7"/>
        <v>514</v>
      </c>
      <c r="E67" s="337"/>
      <c r="F67" s="337">
        <v>514</v>
      </c>
      <c r="G67" s="338">
        <f t="shared" si="8"/>
        <v>4843</v>
      </c>
      <c r="H67" s="289" t="str">
        <f>IF(LEN(A67)=3,"是",IF(B67&lt;&gt;"",IF(SUM(C67:D67)&lt;&gt;0,"是","否"),"是"))</f>
        <v>是</v>
      </c>
    </row>
    <row r="68" ht="36" hidden="1" customHeight="1" spans="1:8">
      <c r="A68" s="339">
        <v>1100254</v>
      </c>
      <c r="B68" s="210" t="s">
        <v>146</v>
      </c>
      <c r="C68" s="337"/>
      <c r="D68" s="349">
        <f t="shared" si="7"/>
        <v>0</v>
      </c>
      <c r="E68" s="337"/>
      <c r="F68" s="337"/>
      <c r="G68" s="338">
        <f t="shared" si="8"/>
        <v>0</v>
      </c>
      <c r="H68" s="289" t="str">
        <f>IF(LEN(A68)=3,"是",IF(B68&lt;&gt;"",IF(SUM(C68:D68)&lt;&gt;0,"是","否"),"是"))</f>
        <v>否</v>
      </c>
    </row>
    <row r="69" ht="36" hidden="1" customHeight="1" spans="1:8">
      <c r="A69" s="339">
        <v>1100255</v>
      </c>
      <c r="B69" s="210" t="s">
        <v>147</v>
      </c>
      <c r="C69" s="337"/>
      <c r="D69" s="349">
        <f t="shared" si="7"/>
        <v>0</v>
      </c>
      <c r="E69" s="337"/>
      <c r="F69" s="337"/>
      <c r="G69" s="338">
        <f t="shared" si="8"/>
        <v>0</v>
      </c>
      <c r="H69" s="289" t="str">
        <f>IF(LEN(A69)=3,"是",IF(B69&lt;&gt;"",IF(SUM(C69:D69)&lt;&gt;0,"是","否"),"是"))</f>
        <v>否</v>
      </c>
    </row>
    <row r="70" ht="36" hidden="1" customHeight="1" spans="1:8">
      <c r="A70" s="339">
        <v>1100256</v>
      </c>
      <c r="B70" s="210" t="s">
        <v>148</v>
      </c>
      <c r="C70" s="337"/>
      <c r="D70" s="349">
        <f t="shared" si="7"/>
        <v>0</v>
      </c>
      <c r="E70" s="337"/>
      <c r="F70" s="337"/>
      <c r="G70" s="338">
        <f t="shared" si="8"/>
        <v>0</v>
      </c>
      <c r="H70" s="289" t="str">
        <f>IF(LEN(A70)=3,"是",IF(B70&lt;&gt;"",IF(SUM(C70:D70)&lt;&gt;0,"是","否"),"是"))</f>
        <v>否</v>
      </c>
    </row>
    <row r="71" ht="36" hidden="1" customHeight="1" spans="1:8">
      <c r="A71" s="339">
        <v>1100257</v>
      </c>
      <c r="B71" s="210" t="s">
        <v>149</v>
      </c>
      <c r="C71" s="337"/>
      <c r="D71" s="349">
        <f t="shared" si="7"/>
        <v>0</v>
      </c>
      <c r="E71" s="337"/>
      <c r="F71" s="337"/>
      <c r="G71" s="338">
        <f t="shared" si="8"/>
        <v>0</v>
      </c>
      <c r="H71" s="289" t="str">
        <f>IF(LEN(A71)=3,"是",IF(B71&lt;&gt;"",IF(SUM(C71:D71)&lt;&gt;0,"是","否"),"是"))</f>
        <v>否</v>
      </c>
    </row>
    <row r="72" ht="36" customHeight="1" spans="1:8">
      <c r="A72" s="339">
        <v>1100258</v>
      </c>
      <c r="B72" s="210" t="s">
        <v>150</v>
      </c>
      <c r="C72" s="337">
        <v>1449</v>
      </c>
      <c r="D72" s="349">
        <f t="shared" si="7"/>
        <v>-44</v>
      </c>
      <c r="E72" s="337"/>
      <c r="F72" s="337">
        <v>-44</v>
      </c>
      <c r="G72" s="338">
        <f t="shared" si="8"/>
        <v>1405</v>
      </c>
      <c r="H72" s="289" t="str">
        <f>IF(LEN(A72)=3,"是",IF(B72&lt;&gt;"",IF(SUM(C72:D72)&lt;&gt;0,"是","否"),"是"))</f>
        <v>是</v>
      </c>
    </row>
    <row r="73" ht="36" customHeight="1" spans="1:8">
      <c r="A73" s="339">
        <v>1100259</v>
      </c>
      <c r="B73" s="210" t="s">
        <v>151</v>
      </c>
      <c r="C73" s="337">
        <v>153</v>
      </c>
      <c r="D73" s="349">
        <f t="shared" si="7"/>
        <v>-153</v>
      </c>
      <c r="E73" s="337"/>
      <c r="F73" s="337">
        <v>-153</v>
      </c>
      <c r="G73" s="338">
        <f t="shared" si="8"/>
        <v>0</v>
      </c>
      <c r="H73" s="289" t="s">
        <v>59</v>
      </c>
    </row>
    <row r="74" ht="36" customHeight="1" spans="1:8">
      <c r="A74" s="339">
        <v>1100260</v>
      </c>
      <c r="B74" s="210" t="s">
        <v>152</v>
      </c>
      <c r="C74" s="337">
        <v>32</v>
      </c>
      <c r="D74" s="349">
        <f t="shared" si="7"/>
        <v>88</v>
      </c>
      <c r="E74" s="337"/>
      <c r="F74" s="337">
        <v>88</v>
      </c>
      <c r="G74" s="338">
        <f t="shared" si="8"/>
        <v>120</v>
      </c>
      <c r="H74" s="289" t="str">
        <f>IF(LEN(A74)=3,"是",IF(B74&lt;&gt;"",IF(SUM(C74:D74)&lt;&gt;0,"是","否"),"是"))</f>
        <v>是</v>
      </c>
    </row>
    <row r="75" ht="36" hidden="1" customHeight="1" spans="1:8">
      <c r="A75" s="339">
        <v>1100269</v>
      </c>
      <c r="B75" s="210" t="s">
        <v>153</v>
      </c>
      <c r="C75" s="337"/>
      <c r="D75" s="349">
        <f t="shared" si="7"/>
        <v>0</v>
      </c>
      <c r="E75" s="337"/>
      <c r="F75" s="337"/>
      <c r="G75" s="338">
        <f t="shared" si="8"/>
        <v>0</v>
      </c>
      <c r="H75" s="289" t="str">
        <f>IF(LEN(A75)=3,"是",IF(B75&lt;&gt;"",IF(SUM(C75:D75)&lt;&gt;0,"是","否"),"是"))</f>
        <v>否</v>
      </c>
    </row>
    <row r="76" ht="36" hidden="1" customHeight="1" spans="1:8">
      <c r="A76" s="339">
        <v>1100296</v>
      </c>
      <c r="B76" s="210" t="s">
        <v>154</v>
      </c>
      <c r="C76" s="337">
        <v>0</v>
      </c>
      <c r="D76" s="349">
        <f t="shared" si="7"/>
        <v>0</v>
      </c>
      <c r="E76" s="337"/>
      <c r="F76" s="337"/>
      <c r="G76" s="338">
        <f t="shared" si="8"/>
        <v>0</v>
      </c>
      <c r="H76" s="289" t="str">
        <f>IF(LEN(A76)=3,"是",IF(B76&lt;&gt;"",IF(SUM(C76:D76)&lt;&gt;0,"是","否"),"是"))</f>
        <v>否</v>
      </c>
    </row>
    <row r="77" ht="36" hidden="1" customHeight="1" spans="1:8">
      <c r="A77" s="339">
        <v>1100297</v>
      </c>
      <c r="B77" s="210" t="s">
        <v>155</v>
      </c>
      <c r="C77" s="337"/>
      <c r="D77" s="349">
        <f t="shared" si="7"/>
        <v>0</v>
      </c>
      <c r="E77" s="337"/>
      <c r="F77" s="337"/>
      <c r="G77" s="338">
        <f t="shared" si="8"/>
        <v>0</v>
      </c>
      <c r="H77" s="289" t="str">
        <f>IF(LEN(A77)=3,"是",IF(B77&lt;&gt;"",IF(SUM(C77:D77)&lt;&gt;0,"是","否"),"是"))</f>
        <v>否</v>
      </c>
    </row>
    <row r="78" ht="36" hidden="1" customHeight="1" spans="1:8">
      <c r="A78" s="339">
        <v>1100298</v>
      </c>
      <c r="B78" s="210" t="s">
        <v>156</v>
      </c>
      <c r="C78" s="337">
        <v>0</v>
      </c>
      <c r="D78" s="349">
        <f t="shared" si="7"/>
        <v>0</v>
      </c>
      <c r="E78" s="337"/>
      <c r="F78" s="337"/>
      <c r="G78" s="338">
        <f t="shared" si="8"/>
        <v>0</v>
      </c>
      <c r="H78" s="289" t="str">
        <f>IF(LEN(A78)=3,"是",IF(B78&lt;&gt;"",IF(SUM(C78:D78)&lt;&gt;0,"是","否"),"是"))</f>
        <v>否</v>
      </c>
    </row>
    <row r="79" ht="36" customHeight="1" spans="1:8">
      <c r="A79" s="339">
        <v>1100299</v>
      </c>
      <c r="B79" s="210" t="s">
        <v>157</v>
      </c>
      <c r="C79" s="337">
        <v>122</v>
      </c>
      <c r="D79" s="349">
        <f t="shared" si="7"/>
        <v>0</v>
      </c>
      <c r="E79" s="337"/>
      <c r="F79" s="337"/>
      <c r="G79" s="338">
        <f t="shared" si="8"/>
        <v>122</v>
      </c>
      <c r="H79" s="289" t="str">
        <f>IF(LEN(A79)=3,"是",IF(B79&lt;&gt;"",IF(SUM(C79:D79)&lt;&gt;0,"是","否"),"是"))</f>
        <v>是</v>
      </c>
    </row>
    <row r="80" ht="36" customHeight="1" spans="1:8">
      <c r="A80" s="348">
        <v>11003</v>
      </c>
      <c r="B80" s="210" t="s">
        <v>158</v>
      </c>
      <c r="C80" s="336">
        <f>SUM(C81:C101)</f>
        <v>38636</v>
      </c>
      <c r="D80" s="336">
        <f>SUM(D81:D101)</f>
        <v>-4166</v>
      </c>
      <c r="E80" s="336">
        <f>SUM(E81:E101)</f>
        <v>0</v>
      </c>
      <c r="F80" s="336">
        <f>SUM(F81:F101)</f>
        <v>-4166</v>
      </c>
      <c r="G80" s="336">
        <f>SUM(G81:G101)</f>
        <v>34470</v>
      </c>
      <c r="H80" s="289" t="str">
        <f>IF(LEN(A80)=3,"是",IF(B80&lt;&gt;"",IF(SUM(C80:D80)&lt;&gt;0,"是","否"),"是"))</f>
        <v>是</v>
      </c>
    </row>
    <row r="81" ht="36" customHeight="1" spans="1:8">
      <c r="A81" s="339">
        <v>1100301</v>
      </c>
      <c r="B81" s="210" t="s">
        <v>159</v>
      </c>
      <c r="C81" s="337">
        <v>1533</v>
      </c>
      <c r="D81" s="349">
        <f>SUM(E81:F81)</f>
        <v>-900</v>
      </c>
      <c r="E81" s="337"/>
      <c r="F81" s="337">
        <v>-900</v>
      </c>
      <c r="G81" s="338">
        <f>C81+D81</f>
        <v>633</v>
      </c>
      <c r="H81" s="289" t="str">
        <f>IF(LEN(A81)=3,"是",IF(B81&lt;&gt;"",IF(SUM(C81:D81)&lt;&gt;0,"是","否"),"是"))</f>
        <v>是</v>
      </c>
    </row>
    <row r="82" ht="36" hidden="1" customHeight="1" spans="1:8">
      <c r="A82" s="339">
        <v>1100302</v>
      </c>
      <c r="B82" s="210" t="s">
        <v>160</v>
      </c>
      <c r="C82" s="337">
        <v>0</v>
      </c>
      <c r="D82" s="349">
        <f>SUM(E82:F82)</f>
        <v>0</v>
      </c>
      <c r="E82" s="337"/>
      <c r="F82" s="337"/>
      <c r="G82" s="338">
        <f t="shared" ref="G82:G105" si="9">C82+D82</f>
        <v>0</v>
      </c>
      <c r="H82" s="289" t="str">
        <f>IF(LEN(A82)=3,"是",IF(B82&lt;&gt;"",IF(SUM(C82:D82)&lt;&gt;0,"是","否"),"是"))</f>
        <v>否</v>
      </c>
    </row>
    <row r="83" ht="36" customHeight="1" spans="1:8">
      <c r="A83" s="339">
        <v>1100303</v>
      </c>
      <c r="B83" s="210" t="s">
        <v>161</v>
      </c>
      <c r="C83" s="337">
        <v>87</v>
      </c>
      <c r="D83" s="349">
        <f>SUM(E83:F83)</f>
        <v>30</v>
      </c>
      <c r="E83" s="337"/>
      <c r="F83" s="337">
        <v>30</v>
      </c>
      <c r="G83" s="338">
        <f t="shared" si="9"/>
        <v>117</v>
      </c>
      <c r="H83" s="289" t="str">
        <f>IF(LEN(A83)=3,"是",IF(B83&lt;&gt;"",IF(SUM(C83:D83)&lt;&gt;0,"是","否"),"是"))</f>
        <v>是</v>
      </c>
    </row>
    <row r="84" ht="36" customHeight="1" spans="1:8">
      <c r="A84" s="339">
        <v>1100304</v>
      </c>
      <c r="B84" s="210" t="s">
        <v>162</v>
      </c>
      <c r="C84" s="337">
        <v>207</v>
      </c>
      <c r="D84" s="349">
        <f>SUM(E84:F84)</f>
        <v>-170</v>
      </c>
      <c r="E84" s="337"/>
      <c r="F84" s="337">
        <v>-170</v>
      </c>
      <c r="G84" s="338">
        <f t="shared" si="9"/>
        <v>37</v>
      </c>
      <c r="H84" s="289" t="str">
        <f>IF(LEN(A84)=3,"是",IF(B84&lt;&gt;"",IF(SUM(C84:D84)&lt;&gt;0,"是","否"),"是"))</f>
        <v>是</v>
      </c>
    </row>
    <row r="85" ht="36" customHeight="1" spans="1:8">
      <c r="A85" s="339">
        <v>1100305</v>
      </c>
      <c r="B85" s="210" t="s">
        <v>163</v>
      </c>
      <c r="C85" s="337">
        <v>338</v>
      </c>
      <c r="D85" s="349">
        <f>SUM(E85:F85)</f>
        <v>3024</v>
      </c>
      <c r="E85" s="337"/>
      <c r="F85" s="337">
        <v>3024</v>
      </c>
      <c r="G85" s="338">
        <f t="shared" si="9"/>
        <v>3362</v>
      </c>
      <c r="H85" s="289" t="str">
        <f>IF(LEN(A85)=3,"是",IF(B85&lt;&gt;"",IF(SUM(C85:D85)&lt;&gt;0,"是","否"),"是"))</f>
        <v>是</v>
      </c>
    </row>
    <row r="86" ht="36" customHeight="1" spans="1:8">
      <c r="A86" s="339">
        <v>1100306</v>
      </c>
      <c r="B86" s="210" t="s">
        <v>164</v>
      </c>
      <c r="C86" s="337">
        <v>27</v>
      </c>
      <c r="D86" s="349">
        <f>SUM(E86:F86)</f>
        <v>487</v>
      </c>
      <c r="E86" s="337"/>
      <c r="F86" s="337">
        <v>487</v>
      </c>
      <c r="G86" s="338">
        <f t="shared" si="9"/>
        <v>514</v>
      </c>
      <c r="H86" s="289" t="str">
        <f>IF(LEN(A86)=3,"是",IF(B86&lt;&gt;"",IF(SUM(C86:D86)&lt;&gt;0,"是","否"),"是"))</f>
        <v>是</v>
      </c>
    </row>
    <row r="87" ht="36" customHeight="1" spans="1:8">
      <c r="A87" s="339">
        <v>1100307</v>
      </c>
      <c r="B87" s="210" t="s">
        <v>165</v>
      </c>
      <c r="C87" s="337">
        <v>27</v>
      </c>
      <c r="D87" s="349">
        <f>SUM(E87:F87)</f>
        <v>87</v>
      </c>
      <c r="E87" s="337"/>
      <c r="F87" s="337">
        <v>87</v>
      </c>
      <c r="G87" s="338">
        <f t="shared" si="9"/>
        <v>114</v>
      </c>
      <c r="H87" s="289" t="str">
        <f>IF(LEN(A87)=3,"是",IF(B87&lt;&gt;"",IF(SUM(C87:D87)&lt;&gt;0,"是","否"),"是"))</f>
        <v>是</v>
      </c>
    </row>
    <row r="88" ht="36" customHeight="1" spans="1:8">
      <c r="A88" s="339">
        <v>1100308</v>
      </c>
      <c r="B88" s="210" t="s">
        <v>166</v>
      </c>
      <c r="C88" s="337">
        <v>223</v>
      </c>
      <c r="D88" s="349">
        <f>SUM(E88:F88)</f>
        <v>242</v>
      </c>
      <c r="E88" s="337"/>
      <c r="F88" s="337">
        <v>242</v>
      </c>
      <c r="G88" s="338">
        <f t="shared" si="9"/>
        <v>465</v>
      </c>
      <c r="H88" s="289" t="str">
        <f>IF(LEN(A88)=3,"是",IF(B88&lt;&gt;"",IF(SUM(C88:D88)&lt;&gt;0,"是","否"),"是"))</f>
        <v>是</v>
      </c>
    </row>
    <row r="89" ht="36" customHeight="1" spans="1:8">
      <c r="A89" s="339">
        <v>1100310</v>
      </c>
      <c r="B89" s="210" t="s">
        <v>167</v>
      </c>
      <c r="C89" s="337">
        <v>1000</v>
      </c>
      <c r="D89" s="349">
        <f>SUM(E89:F89)</f>
        <v>-193</v>
      </c>
      <c r="E89" s="337"/>
      <c r="F89" s="337">
        <v>-193</v>
      </c>
      <c r="G89" s="338">
        <f t="shared" si="9"/>
        <v>807</v>
      </c>
      <c r="H89" s="289" t="str">
        <f>IF(LEN(A89)=3,"是",IF(B89&lt;&gt;"",IF(SUM(C89:D89)&lt;&gt;0,"是","否"),"是"))</f>
        <v>是</v>
      </c>
    </row>
    <row r="90" ht="36" hidden="1" customHeight="1" spans="1:8">
      <c r="A90" s="339">
        <v>1100311</v>
      </c>
      <c r="B90" s="210" t="s">
        <v>168</v>
      </c>
      <c r="C90" s="337">
        <v>43</v>
      </c>
      <c r="D90" s="349">
        <f>SUM(E90:F90)</f>
        <v>-43</v>
      </c>
      <c r="E90" s="337"/>
      <c r="F90" s="337">
        <v>-43</v>
      </c>
      <c r="G90" s="338">
        <f t="shared" si="9"/>
        <v>0</v>
      </c>
      <c r="H90" s="289" t="str">
        <f>IF(LEN(A90)=3,"是",IF(B90&lt;&gt;"",IF(SUM(C90:D90)&lt;&gt;0,"是","否"),"是"))</f>
        <v>否</v>
      </c>
    </row>
    <row r="91" ht="36" customHeight="1" spans="1:8">
      <c r="A91" s="339">
        <v>1100312</v>
      </c>
      <c r="B91" s="210" t="s">
        <v>169</v>
      </c>
      <c r="C91" s="337">
        <v>1000</v>
      </c>
      <c r="D91" s="349">
        <f>SUM(E91:F91)</f>
        <v>-740</v>
      </c>
      <c r="E91" s="337"/>
      <c r="F91" s="337">
        <v>-740</v>
      </c>
      <c r="G91" s="338">
        <f t="shared" si="9"/>
        <v>260</v>
      </c>
      <c r="H91" s="289" t="str">
        <f>IF(LEN(A91)=3,"是",IF(B91&lt;&gt;"",IF(SUM(C91:D91)&lt;&gt;0,"是","否"),"是"))</f>
        <v>是</v>
      </c>
    </row>
    <row r="92" ht="36" customHeight="1" spans="1:8">
      <c r="A92" s="339">
        <v>1100313</v>
      </c>
      <c r="B92" s="210" t="s">
        <v>170</v>
      </c>
      <c r="C92" s="337">
        <v>16573</v>
      </c>
      <c r="D92" s="349">
        <f>SUM(E92:F92)</f>
        <v>0</v>
      </c>
      <c r="E92" s="337"/>
      <c r="F92" s="337"/>
      <c r="G92" s="338">
        <f t="shared" si="9"/>
        <v>16573</v>
      </c>
      <c r="H92" s="289" t="str">
        <f>IF(LEN(A92)=3,"是",IF(B92&lt;&gt;"",IF(SUM(C92:D92)&lt;&gt;0,"是","否"),"是"))</f>
        <v>是</v>
      </c>
    </row>
    <row r="93" ht="36" customHeight="1" spans="1:8">
      <c r="A93" s="339">
        <v>1100314</v>
      </c>
      <c r="B93" s="210" t="s">
        <v>171</v>
      </c>
      <c r="C93" s="337">
        <v>1600</v>
      </c>
      <c r="D93" s="349">
        <f>SUM(E93:F93)</f>
        <v>0</v>
      </c>
      <c r="E93" s="337"/>
      <c r="F93" s="337"/>
      <c r="G93" s="338">
        <f t="shared" si="9"/>
        <v>1600</v>
      </c>
      <c r="H93" s="289" t="str">
        <f>IF(LEN(A93)=3,"是",IF(B93&lt;&gt;"",IF(SUM(C93:D93)&lt;&gt;0,"是","否"),"是"))</f>
        <v>是</v>
      </c>
    </row>
    <row r="94" ht="36" customHeight="1" spans="1:8">
      <c r="A94" s="339">
        <v>1100315</v>
      </c>
      <c r="B94" s="210" t="s">
        <v>172</v>
      </c>
      <c r="C94" s="337">
        <v>12725</v>
      </c>
      <c r="D94" s="349">
        <f>SUM(E94:F94)</f>
        <v>-10000</v>
      </c>
      <c r="E94" s="337"/>
      <c r="F94" s="337">
        <v>-10000</v>
      </c>
      <c r="G94" s="338">
        <f t="shared" si="9"/>
        <v>2725</v>
      </c>
      <c r="H94" s="289" t="str">
        <f>IF(LEN(A94)=3,"是",IF(B94&lt;&gt;"",IF(SUM(C94:D94)&lt;&gt;0,"是","否"),"是"))</f>
        <v>是</v>
      </c>
    </row>
    <row r="95" ht="36" customHeight="1" spans="1:8">
      <c r="A95" s="339">
        <v>1100316</v>
      </c>
      <c r="B95" s="210" t="s">
        <v>173</v>
      </c>
      <c r="C95" s="337">
        <v>93</v>
      </c>
      <c r="D95" s="349">
        <f>SUM(E95:F95)</f>
        <v>-53</v>
      </c>
      <c r="E95" s="337"/>
      <c r="F95" s="337">
        <v>-53</v>
      </c>
      <c r="G95" s="338">
        <f t="shared" si="9"/>
        <v>40</v>
      </c>
      <c r="H95" s="289" t="str">
        <f>IF(LEN(A95)=3,"是",IF(B95&lt;&gt;"",IF(SUM(C95:D95)&lt;&gt;0,"是","否"),"是"))</f>
        <v>是</v>
      </c>
    </row>
    <row r="96" ht="36" hidden="1" customHeight="1" spans="1:8">
      <c r="A96" s="339">
        <v>1100317</v>
      </c>
      <c r="B96" s="210" t="s">
        <v>174</v>
      </c>
      <c r="C96" s="337">
        <v>0</v>
      </c>
      <c r="D96" s="349">
        <f>SUM(E96:F96)</f>
        <v>0</v>
      </c>
      <c r="E96" s="337"/>
      <c r="F96" s="337"/>
      <c r="G96" s="338">
        <f t="shared" si="9"/>
        <v>0</v>
      </c>
      <c r="H96" s="289" t="str">
        <f t="shared" ref="H96:H123" si="10">IF(LEN(A96)=3,"是",IF(B96&lt;&gt;"",IF(SUM(C96:D96)&lt;&gt;0,"是","否"),"是"))</f>
        <v>否</v>
      </c>
    </row>
    <row r="97" ht="36" customHeight="1" spans="1:8">
      <c r="A97" s="339">
        <v>1100320</v>
      </c>
      <c r="B97" s="210" t="s">
        <v>175</v>
      </c>
      <c r="C97" s="337">
        <v>2500</v>
      </c>
      <c r="D97" s="349">
        <f>SUM(E97:F97)</f>
        <v>-2490</v>
      </c>
      <c r="E97" s="337"/>
      <c r="F97" s="337">
        <v>-2490</v>
      </c>
      <c r="G97" s="338">
        <f t="shared" si="9"/>
        <v>10</v>
      </c>
      <c r="H97" s="289" t="str">
        <f>IF(LEN(A97)=3,"是",IF(B97&lt;&gt;"",IF(SUM(C97:D97)&lt;&gt;0,"是","否"),"是"))</f>
        <v>是</v>
      </c>
    </row>
    <row r="98" ht="36" customHeight="1" spans="1:8">
      <c r="A98" s="339">
        <v>1100321</v>
      </c>
      <c r="B98" s="210" t="s">
        <v>176</v>
      </c>
      <c r="C98" s="337">
        <v>210</v>
      </c>
      <c r="D98" s="349">
        <f>SUM(E98:F98)</f>
        <v>5290</v>
      </c>
      <c r="E98" s="337"/>
      <c r="F98" s="337">
        <v>5290</v>
      </c>
      <c r="G98" s="338">
        <f t="shared" si="9"/>
        <v>5500</v>
      </c>
      <c r="H98" s="289" t="str">
        <f>IF(LEN(A98)=3,"是",IF(B98&lt;&gt;"",IF(SUM(C98:D98)&lt;&gt;0,"是","否"),"是"))</f>
        <v>是</v>
      </c>
    </row>
    <row r="99" ht="36" customHeight="1" spans="1:8">
      <c r="A99" s="339">
        <v>1100322</v>
      </c>
      <c r="B99" s="210" t="s">
        <v>177</v>
      </c>
      <c r="C99" s="337">
        <v>0</v>
      </c>
      <c r="D99" s="349">
        <f>SUM(E99:F99)</f>
        <v>153</v>
      </c>
      <c r="E99" s="337"/>
      <c r="F99" s="337">
        <v>153</v>
      </c>
      <c r="G99" s="338">
        <f t="shared" si="9"/>
        <v>153</v>
      </c>
      <c r="H99" s="289" t="str">
        <f>IF(LEN(A99)=3,"是",IF(B99&lt;&gt;"",IF(SUM(C99:D99)&lt;&gt;0,"是","否"),"是"))</f>
        <v>是</v>
      </c>
    </row>
    <row r="100" ht="36" customHeight="1" spans="1:8">
      <c r="A100" s="339">
        <v>1100324</v>
      </c>
      <c r="B100" s="210" t="s">
        <v>178</v>
      </c>
      <c r="C100" s="337">
        <v>450</v>
      </c>
      <c r="D100" s="349">
        <f>SUM(E100:F100)</f>
        <v>1110</v>
      </c>
      <c r="E100" s="337"/>
      <c r="F100" s="337">
        <v>1110</v>
      </c>
      <c r="G100" s="338">
        <f t="shared" si="9"/>
        <v>1560</v>
      </c>
      <c r="H100" s="289" t="str">
        <f>IF(LEN(A100)=3,"是",IF(B100&lt;&gt;"",IF(SUM(C100:D100)&lt;&gt;0,"是","否"),"是"))</f>
        <v>是</v>
      </c>
    </row>
    <row r="101" ht="36" hidden="1" customHeight="1" spans="1:8">
      <c r="A101" s="339">
        <v>1100399</v>
      </c>
      <c r="B101" s="210" t="s">
        <v>179</v>
      </c>
      <c r="C101" s="337">
        <v>0</v>
      </c>
      <c r="D101" s="349">
        <f>SUM(E101:F101)</f>
        <v>0</v>
      </c>
      <c r="E101" s="337"/>
      <c r="F101" s="337"/>
      <c r="G101" s="338">
        <f t="shared" si="9"/>
        <v>0</v>
      </c>
      <c r="H101" s="289" t="str">
        <f t="shared" si="10"/>
        <v>否</v>
      </c>
    </row>
    <row r="102" ht="36" hidden="1" customHeight="1" spans="1:8">
      <c r="A102" s="348">
        <v>11006</v>
      </c>
      <c r="B102" s="210" t="s">
        <v>180</v>
      </c>
      <c r="C102" s="336">
        <f>SUM(C103:C104)</f>
        <v>0</v>
      </c>
      <c r="D102" s="336">
        <f>SUM(D103:D104)</f>
        <v>0</v>
      </c>
      <c r="E102" s="336">
        <f>SUM(E103:E104)</f>
        <v>0</v>
      </c>
      <c r="F102" s="336">
        <f>SUM(F103:F104)</f>
        <v>0</v>
      </c>
      <c r="G102" s="338">
        <f t="shared" si="9"/>
        <v>0</v>
      </c>
      <c r="H102" s="289" t="str">
        <f t="shared" si="10"/>
        <v>否</v>
      </c>
    </row>
    <row r="103" ht="36" hidden="1" customHeight="1" spans="1:8">
      <c r="A103" s="339">
        <v>1100601</v>
      </c>
      <c r="B103" s="210" t="s">
        <v>181</v>
      </c>
      <c r="C103" s="337"/>
      <c r="D103" s="349"/>
      <c r="E103" s="337"/>
      <c r="F103" s="337"/>
      <c r="G103" s="338">
        <f t="shared" si="9"/>
        <v>0</v>
      </c>
      <c r="H103" s="289" t="str">
        <f t="shared" si="10"/>
        <v>否</v>
      </c>
    </row>
    <row r="104" ht="36" hidden="1" customHeight="1" spans="1:8">
      <c r="A104" s="339">
        <v>1100602</v>
      </c>
      <c r="B104" s="210" t="s">
        <v>182</v>
      </c>
      <c r="C104" s="337"/>
      <c r="D104" s="337"/>
      <c r="E104" s="337"/>
      <c r="F104" s="337"/>
      <c r="G104" s="338">
        <f t="shared" si="9"/>
        <v>0</v>
      </c>
      <c r="H104" s="289" t="str">
        <f t="shared" si="10"/>
        <v>否</v>
      </c>
    </row>
    <row r="105" ht="36" customHeight="1" spans="1:8">
      <c r="A105" s="348">
        <v>11008</v>
      </c>
      <c r="B105" s="210" t="s">
        <v>183</v>
      </c>
      <c r="C105" s="349">
        <v>31259</v>
      </c>
      <c r="D105" s="349">
        <f>SUM(E105:F105)</f>
        <v>0</v>
      </c>
      <c r="E105" s="349"/>
      <c r="F105" s="337"/>
      <c r="G105" s="338">
        <f t="shared" si="9"/>
        <v>31259</v>
      </c>
      <c r="H105" s="289" t="str">
        <f>IF(LEN(A105)=3,"是",IF(B105&lt;&gt;"",IF(SUM(C105:D105)&lt;&gt;0,"是","否"),"是"))</f>
        <v>是</v>
      </c>
    </row>
    <row r="106" ht="36" customHeight="1" spans="1:8">
      <c r="A106" s="348">
        <v>11009</v>
      </c>
      <c r="B106" s="210" t="s">
        <v>184</v>
      </c>
      <c r="C106" s="336">
        <f>SUM(C107:C109)</f>
        <v>1500</v>
      </c>
      <c r="D106" s="336">
        <f>SUM(D107:D109)</f>
        <v>524</v>
      </c>
      <c r="E106" s="336">
        <f>SUM(E107:E109)</f>
        <v>0</v>
      </c>
      <c r="F106" s="336">
        <f>SUM(F107:F109)</f>
        <v>524</v>
      </c>
      <c r="G106" s="336">
        <f>SUM(G107:G109)</f>
        <v>2024</v>
      </c>
      <c r="H106" s="289" t="str">
        <f>IF(LEN(A106)=3,"是",IF(B106&lt;&gt;"",IF(SUM(C106:D106)&lt;&gt;0,"是","否"),"是"))</f>
        <v>是</v>
      </c>
    </row>
    <row r="107" ht="36" customHeight="1" spans="1:8">
      <c r="A107" s="339">
        <v>1100901</v>
      </c>
      <c r="B107" s="210" t="s">
        <v>185</v>
      </c>
      <c r="C107" s="337">
        <v>1130</v>
      </c>
      <c r="D107" s="349">
        <f>SUM(E107:F107)</f>
        <v>-739</v>
      </c>
      <c r="E107" s="337"/>
      <c r="F107" s="337">
        <v>-739</v>
      </c>
      <c r="G107" s="338">
        <f t="shared" ref="G103:G112" si="11">C107+D107</f>
        <v>391</v>
      </c>
      <c r="H107" s="289" t="str">
        <f>IF(LEN(A107)=3,"是",IF(B107&lt;&gt;"",IF(SUM(C107:D107)&lt;&gt;0,"是","否"),"是"))</f>
        <v>是</v>
      </c>
    </row>
    <row r="108" ht="36" customHeight="1" spans="1:8">
      <c r="A108" s="339">
        <v>1100902</v>
      </c>
      <c r="B108" s="210" t="s">
        <v>186</v>
      </c>
      <c r="C108" s="337">
        <v>370</v>
      </c>
      <c r="D108" s="349">
        <f>SUM(E108:F108)</f>
        <v>-337</v>
      </c>
      <c r="E108" s="337"/>
      <c r="F108" s="337">
        <v>-337</v>
      </c>
      <c r="G108" s="338">
        <f t="shared" si="11"/>
        <v>33</v>
      </c>
      <c r="H108" s="289" t="str">
        <f>IF(LEN(A108)=3,"是",IF(B108&lt;&gt;"",IF(SUM(C108:D108)&lt;&gt;0,"是","否"),"是"))</f>
        <v>是</v>
      </c>
    </row>
    <row r="109" ht="36" customHeight="1" spans="1:8">
      <c r="A109" s="339">
        <v>1100999</v>
      </c>
      <c r="B109" s="210" t="s">
        <v>187</v>
      </c>
      <c r="C109" s="337"/>
      <c r="D109" s="349">
        <f>SUM(E109:F109)</f>
        <v>1600</v>
      </c>
      <c r="E109" s="337"/>
      <c r="F109" s="337">
        <v>1600</v>
      </c>
      <c r="G109" s="338">
        <f t="shared" si="11"/>
        <v>1600</v>
      </c>
      <c r="H109" s="289" t="str">
        <f>IF(LEN(A109)=3,"是",IF(B109&lt;&gt;"",IF(SUM(C109:D109)&lt;&gt;0,"是","否"),"是"))</f>
        <v>是</v>
      </c>
    </row>
    <row r="110" ht="36" customHeight="1" spans="1:8">
      <c r="A110" s="339">
        <v>11011</v>
      </c>
      <c r="B110" s="210" t="s">
        <v>188</v>
      </c>
      <c r="C110" s="336">
        <f>C111+C115+C116</f>
        <v>17230</v>
      </c>
      <c r="D110" s="349"/>
      <c r="E110" s="337"/>
      <c r="F110" s="337"/>
      <c r="G110" s="338">
        <f t="shared" si="11"/>
        <v>17230</v>
      </c>
      <c r="H110" s="289" t="str">
        <f>IF(LEN(A110)=3,"是",IF(B110&lt;&gt;"",IF(SUM(C110:D110)&lt;&gt;0,"是","否"),"是"))</f>
        <v>是</v>
      </c>
    </row>
    <row r="111" ht="36" customHeight="1" spans="1:8">
      <c r="A111" s="339">
        <v>1101101</v>
      </c>
      <c r="B111" s="210" t="s">
        <v>189</v>
      </c>
      <c r="C111" s="337">
        <f>C112+C113+C114</f>
        <v>17230</v>
      </c>
      <c r="D111" s="349"/>
      <c r="E111" s="337"/>
      <c r="F111" s="337"/>
      <c r="G111" s="338">
        <f t="shared" si="11"/>
        <v>17230</v>
      </c>
      <c r="H111" s="289" t="str">
        <f>IF(LEN(A111)=3,"是",IF(B111&lt;&gt;"",IF(SUM(C111:D111)&lt;&gt;0,"是","否"),"是"))</f>
        <v>是</v>
      </c>
    </row>
    <row r="112" ht="36" customHeight="1" spans="1:8">
      <c r="A112" s="339">
        <v>110110101</v>
      </c>
      <c r="B112" s="210" t="s">
        <v>190</v>
      </c>
      <c r="C112" s="337">
        <v>17230</v>
      </c>
      <c r="D112" s="349"/>
      <c r="E112" s="337"/>
      <c r="F112" s="337"/>
      <c r="G112" s="338">
        <f t="shared" si="11"/>
        <v>17230</v>
      </c>
      <c r="H112" s="289" t="str">
        <f>IF(LEN(A112)=3,"是",IF(B112&lt;&gt;"",IF(SUM(C112:D112)&lt;&gt;0,"是","否"),"是"))</f>
        <v>是</v>
      </c>
    </row>
    <row r="113" ht="36" hidden="1" customHeight="1" spans="1:8">
      <c r="A113" s="339">
        <v>110110102</v>
      </c>
      <c r="B113" s="210" t="s">
        <v>191</v>
      </c>
      <c r="C113" s="337" t="s">
        <v>192</v>
      </c>
      <c r="D113" s="349"/>
      <c r="E113" s="337"/>
      <c r="F113" s="337"/>
      <c r="G113" s="338"/>
      <c r="H113" s="289" t="str">
        <f t="shared" si="10"/>
        <v>否</v>
      </c>
    </row>
    <row r="114" ht="36" hidden="1" customHeight="1" spans="1:8">
      <c r="A114" s="339">
        <v>110110103</v>
      </c>
      <c r="B114" s="210" t="s">
        <v>193</v>
      </c>
      <c r="C114" s="337" t="s">
        <v>192</v>
      </c>
      <c r="D114" s="349"/>
      <c r="E114" s="337"/>
      <c r="F114" s="337"/>
      <c r="G114" s="338"/>
      <c r="H114" s="289" t="str">
        <f t="shared" si="10"/>
        <v>否</v>
      </c>
    </row>
    <row r="115" ht="36" hidden="1" customHeight="1" spans="1:8">
      <c r="A115" s="339">
        <v>1101102</v>
      </c>
      <c r="B115" s="210" t="s">
        <v>194</v>
      </c>
      <c r="C115" s="350"/>
      <c r="D115" s="349"/>
      <c r="E115" s="337"/>
      <c r="F115" s="337"/>
      <c r="G115" s="338"/>
      <c r="H115" s="289" t="str">
        <f t="shared" si="10"/>
        <v>否</v>
      </c>
    </row>
    <row r="116" ht="36" hidden="1" customHeight="1" spans="1:8">
      <c r="A116" s="339">
        <v>1101104</v>
      </c>
      <c r="B116" s="210" t="s">
        <v>195</v>
      </c>
      <c r="C116" s="350"/>
      <c r="D116" s="349"/>
      <c r="E116" s="337"/>
      <c r="F116" s="337"/>
      <c r="G116" s="338"/>
      <c r="H116" s="289" t="str">
        <f t="shared" si="10"/>
        <v>否</v>
      </c>
    </row>
    <row r="117" s="331" customFormat="1" ht="32.15" hidden="1" customHeight="1" spans="1:8">
      <c r="A117" s="351">
        <v>11021</v>
      </c>
      <c r="B117" s="352" t="s">
        <v>196</v>
      </c>
      <c r="C117" s="336">
        <f>SUM(C118:C121)</f>
        <v>0</v>
      </c>
      <c r="D117" s="336">
        <f>SUM(D118:D121)</f>
        <v>0</v>
      </c>
      <c r="E117" s="336">
        <f>SUM(E118:E121)</f>
        <v>0</v>
      </c>
      <c r="F117" s="336">
        <f>SUM(F118:F121)</f>
        <v>0</v>
      </c>
      <c r="G117" s="336">
        <f>SUM(G118:G121)</f>
        <v>0</v>
      </c>
      <c r="H117" s="289" t="str">
        <f t="shared" si="10"/>
        <v>否</v>
      </c>
    </row>
    <row r="118" s="331" customFormat="1" ht="32.15" hidden="1" customHeight="1" spans="1:8">
      <c r="A118" s="353">
        <v>1102101</v>
      </c>
      <c r="B118" s="352" t="s">
        <v>197</v>
      </c>
      <c r="C118" s="340"/>
      <c r="D118" s="349">
        <f t="shared" ref="D117:D122" si="12">SUM(E118:F118)</f>
        <v>0</v>
      </c>
      <c r="E118" s="340"/>
      <c r="F118" s="340"/>
      <c r="G118" s="354"/>
      <c r="H118" s="289" t="str">
        <f t="shared" si="10"/>
        <v>否</v>
      </c>
    </row>
    <row r="119" s="331" customFormat="1" ht="32.15" hidden="1" customHeight="1" spans="1:8">
      <c r="A119" s="353">
        <v>1102102</v>
      </c>
      <c r="B119" s="352" t="s">
        <v>198</v>
      </c>
      <c r="C119" s="340"/>
      <c r="D119" s="349">
        <f t="shared" si="12"/>
        <v>0</v>
      </c>
      <c r="E119" s="340"/>
      <c r="F119" s="340"/>
      <c r="G119" s="354"/>
      <c r="H119" s="289" t="str">
        <f t="shared" si="10"/>
        <v>否</v>
      </c>
    </row>
    <row r="120" s="331" customFormat="1" ht="32.15" hidden="1" customHeight="1" spans="1:8">
      <c r="A120" s="353">
        <v>1102103</v>
      </c>
      <c r="B120" s="352" t="s">
        <v>199</v>
      </c>
      <c r="C120" s="340"/>
      <c r="D120" s="349">
        <f t="shared" si="12"/>
        <v>0</v>
      </c>
      <c r="E120" s="340"/>
      <c r="F120" s="340"/>
      <c r="G120" s="354"/>
      <c r="H120" s="289" t="str">
        <f t="shared" si="10"/>
        <v>否</v>
      </c>
    </row>
    <row r="121" s="331" customFormat="1" ht="32.15" hidden="1" customHeight="1" spans="1:8">
      <c r="A121" s="353">
        <v>1102199</v>
      </c>
      <c r="B121" s="352" t="s">
        <v>200</v>
      </c>
      <c r="C121" s="340"/>
      <c r="D121" s="349">
        <f t="shared" si="12"/>
        <v>0</v>
      </c>
      <c r="E121" s="340"/>
      <c r="F121" s="340"/>
      <c r="G121" s="354"/>
      <c r="H121" s="289" t="str">
        <f t="shared" si="10"/>
        <v>否</v>
      </c>
    </row>
    <row r="122" s="332" customFormat="1" ht="36" customHeight="1" spans="1:8">
      <c r="A122" s="216">
        <v>11015</v>
      </c>
      <c r="B122" s="355" t="s">
        <v>201</v>
      </c>
      <c r="C122" s="349">
        <v>4000</v>
      </c>
      <c r="D122" s="349">
        <f>SUM(E122:F122)</f>
        <v>-942</v>
      </c>
      <c r="E122" s="349"/>
      <c r="F122" s="337">
        <v>-942</v>
      </c>
      <c r="G122" s="356">
        <f>C122+D122</f>
        <v>3058</v>
      </c>
      <c r="H122" s="289" t="str">
        <f>IF(LEN(A122)=3,"是",IF(B122&lt;&gt;"",IF(SUM(C122:D122)&lt;&gt;0,"是","否"),"是"))</f>
        <v>是</v>
      </c>
    </row>
    <row r="123" ht="36" customHeight="1" spans="1:8">
      <c r="A123" s="357"/>
      <c r="B123" s="203" t="s">
        <v>202</v>
      </c>
      <c r="C123" s="358">
        <f>SUM(C31,C32)</f>
        <v>449989</v>
      </c>
      <c r="D123" s="358">
        <f>SUM(D31:D31,D32)</f>
        <v>12582</v>
      </c>
      <c r="E123" s="358">
        <f>SUM(E31:E31,E32)</f>
        <v>0</v>
      </c>
      <c r="F123" s="358">
        <f>SUM(F31:F31,F32)</f>
        <v>12582</v>
      </c>
      <c r="G123" s="358">
        <f>SUM(G31:G31,G32)</f>
        <v>462571</v>
      </c>
      <c r="H123" s="289" t="str">
        <f>IF(LEN(A123)=3,"是",IF(B123&lt;&gt;"",IF(SUM(C123:D123)&lt;&gt;0,"是","否"),"是"))</f>
        <v>是</v>
      </c>
    </row>
    <row r="124" ht="27" customHeight="1" spans="2:7">
      <c r="B124" s="222"/>
      <c r="C124" s="222"/>
      <c r="D124" s="222"/>
      <c r="E124" s="222"/>
      <c r="F124" s="222"/>
      <c r="G124" s="222"/>
    </row>
    <row r="125" ht="27" customHeight="1" spans="2:7">
      <c r="B125" s="223" t="s">
        <v>203</v>
      </c>
      <c r="C125" s="223"/>
      <c r="D125" s="223"/>
      <c r="E125" s="223"/>
      <c r="F125" s="223"/>
      <c r="G125" s="223"/>
    </row>
    <row r="126" ht="27" customHeight="1" spans="3:6">
      <c r="C126" s="359"/>
      <c r="D126" s="359"/>
      <c r="E126" s="359"/>
      <c r="F126" s="359"/>
    </row>
  </sheetData>
  <autoFilter ref="A4:H123">
    <filterColumn colId="7">
      <customFilters>
        <customFilter operator="equal" val="是"/>
      </customFilters>
    </filterColumn>
    <extLst/>
  </autoFilter>
  <mergeCells count="7">
    <mergeCell ref="B1:G1"/>
    <mergeCell ref="D3:F3"/>
    <mergeCell ref="B124:G124"/>
    <mergeCell ref="A3:A4"/>
    <mergeCell ref="B3:B4"/>
    <mergeCell ref="C3:C4"/>
    <mergeCell ref="G3:G4"/>
  </mergeCells>
  <conditionalFormatting sqref="G2">
    <cfRule type="cellIs" dxfId="0" priority="143" stopIfTrue="1" operator="lessThanOrEqual">
      <formula>-1</formula>
    </cfRule>
  </conditionalFormatting>
  <conditionalFormatting sqref="C32:G32">
    <cfRule type="expression" dxfId="1" priority="148" stopIfTrue="1">
      <formula>"len($A:$A)=3"</formula>
    </cfRule>
  </conditionalFormatting>
  <conditionalFormatting sqref="C80:G80">
    <cfRule type="expression" dxfId="1" priority="24" stopIfTrue="1">
      <formula>"len($A:$A)=3"</formula>
    </cfRule>
  </conditionalFormatting>
  <conditionalFormatting sqref="C110">
    <cfRule type="expression" dxfId="1" priority="3" stopIfTrue="1">
      <formula>"len($A:$A)=3"</formula>
    </cfRule>
  </conditionalFormatting>
  <conditionalFormatting sqref="B6:B9">
    <cfRule type="expression" dxfId="1" priority="141" stopIfTrue="1">
      <formula>"len($A:$A)=3"</formula>
    </cfRule>
  </conditionalFormatting>
  <conditionalFormatting sqref="B31:B101">
    <cfRule type="expression" dxfId="1" priority="40" stopIfTrue="1">
      <formula>"len($A:$A)=3"</formula>
    </cfRule>
  </conditionalFormatting>
  <conditionalFormatting sqref="B117:B124">
    <cfRule type="expression" dxfId="1" priority="41" stopIfTrue="1">
      <formula>"len($A:$A)=3"</formula>
    </cfRule>
  </conditionalFormatting>
  <conditionalFormatting sqref="C22:C29">
    <cfRule type="expression" dxfId="1" priority="38" stopIfTrue="1">
      <formula>"len($A:$A)=3"</formula>
    </cfRule>
  </conditionalFormatting>
  <conditionalFormatting sqref="G33:G34">
    <cfRule type="expression" dxfId="1" priority="12" stopIfTrue="1">
      <formula>"len($A:$A)=3"</formula>
    </cfRule>
  </conditionalFormatting>
  <conditionalFormatting sqref="H5:H126">
    <cfRule type="cellIs" dxfId="2" priority="133" stopIfTrue="1" operator="lessThan">
      <formula>0</formula>
    </cfRule>
  </conditionalFormatting>
  <conditionalFormatting sqref="A5:G5 A21:B30 C21:G21">
    <cfRule type="expression" dxfId="1" priority="139" stopIfTrue="1">
      <formula>"len($A:$A)=3"</formula>
    </cfRule>
  </conditionalFormatting>
  <conditionalFormatting sqref="A6:B20">
    <cfRule type="expression" dxfId="1" priority="66" stopIfTrue="1">
      <formula>"len($A:$A)=3"</formula>
    </cfRule>
  </conditionalFormatting>
  <conditionalFormatting sqref="A32:B122">
    <cfRule type="expression" dxfId="1" priority="93" stopIfTrue="1">
      <formula>"len($A:$A)=3"</formula>
    </cfRule>
  </conditionalFormatting>
  <conditionalFormatting sqref="C33:F34 C41:G41">
    <cfRule type="expression" dxfId="1" priority="30" stopIfTrue="1">
      <formula>"len($A:$A)=3"</formula>
    </cfRule>
  </conditionalFormatting>
  <conditionalFormatting sqref="C117:G117 C106:G106 C102:G102">
    <cfRule type="expression" dxfId="1" priority="99" stopIfTrue="1">
      <formula>"len($A:$A)=3"</formula>
    </cfRule>
  </conditionalFormatting>
  <conditionalFormatting sqref="A123 A126:B126 A124:B124 A125">
    <cfRule type="expression" dxfId="1" priority="119" stopIfTrue="1">
      <formula>"len($A:$A)=3"</formula>
    </cfRule>
  </conditionalFormatting>
  <conditionalFormatting sqref="B126:F126 C123:G123">
    <cfRule type="expression" dxfId="1" priority="150" stopIfTrue="1">
      <formula>"len($A:$A)=3"</formula>
    </cfRule>
  </conditionalFormatting>
  <printOptions horizontalCentered="1"/>
  <pageMargins left="0.314583333333333" right="0.314583333333333" top="0.747916666666667" bottom="0.747916666666667" header="0.314583333333333" footer="0.314583333333333"/>
  <pageSetup paperSize="9" scale="81" fitToHeight="0" orientation="portrait" blackAndWhite="1" useFirstPageNumber="1" horizontalDpi="600"/>
  <headerFooter alignWithMargins="0">
    <oddFooter>&amp;C&amp;16- &amp;P -</oddFooter>
  </headerFooter>
  <ignoredErrors>
    <ignoredError sqref="E101:F104 E97:E100 E96:F96 E93:E95 E92:F92 E83:E91 E82:F82 E81 E75:F79 E72:E74 E68:F71 E67 E65:F66 E62:E64 E60:F61 E58:E59 E55:F57 E54 E52:F53 E51 E49:F50 E48 E44:F47 E42:E43 E33:F33 E35:F40 E105 E107:E109 E122 E110:F121"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8">
    <tabColor rgb="FF92D050"/>
    <pageSetUpPr fitToPage="1"/>
  </sheetPr>
  <dimension ref="A1:H1306"/>
  <sheetViews>
    <sheetView showGridLines="0" showZeros="0" view="pageBreakPreview" zoomScale="80" zoomScaleNormal="90" workbookViewId="0">
      <pane xSplit="2" ySplit="5" topLeftCell="C175" activePane="bottomRight" state="frozen"/>
      <selection/>
      <selection pane="topRight"/>
      <selection pane="bottomLeft"/>
      <selection pane="bottomRight" activeCell="F20" sqref="F20"/>
    </sheetView>
  </sheetViews>
  <sheetFormatPr defaultColWidth="9" defaultRowHeight="18.75" outlineLevelCol="7"/>
  <cols>
    <col min="1" max="1" width="15.4583333333333" style="155" customWidth="1"/>
    <col min="2" max="2" width="42.325" style="155" customWidth="1"/>
    <col min="3" max="3" width="16.7416666666667" style="268" customWidth="1"/>
    <col min="4" max="5" width="15.1916666666667" style="269" customWidth="1"/>
    <col min="6" max="6" width="15.4166666666667" style="269" customWidth="1"/>
    <col min="7" max="7" width="18.7583333333333" style="268" customWidth="1"/>
    <col min="8" max="8" width="9" style="270" customWidth="1"/>
    <col min="9" max="13" width="9" customWidth="1"/>
  </cols>
  <sheetData>
    <row r="1" ht="45" customHeight="1" spans="1:7">
      <c r="A1" s="271"/>
      <c r="B1" s="158" t="str">
        <f>YEAR(封面!$B$8)&amp;"年砚山县一般公共预算支出调整表"</f>
        <v>2024年砚山县一般公共预算支出调整表</v>
      </c>
      <c r="C1" s="272"/>
      <c r="G1" s="272"/>
    </row>
    <row r="2" ht="19" customHeight="1" spans="1:7">
      <c r="A2" s="273"/>
      <c r="B2" s="274" t="s">
        <v>26</v>
      </c>
      <c r="C2" s="275"/>
      <c r="D2" s="276"/>
      <c r="E2" s="276"/>
      <c r="F2" s="276"/>
      <c r="G2" s="277" t="s">
        <v>49</v>
      </c>
    </row>
    <row r="3" s="266" customFormat="1" ht="45" customHeight="1" spans="1:8">
      <c r="A3" s="278" t="s">
        <v>50</v>
      </c>
      <c r="B3" s="164" t="s">
        <v>51</v>
      </c>
      <c r="C3" s="279" t="s">
        <v>52</v>
      </c>
      <c r="D3" s="280" t="s">
        <v>53</v>
      </c>
      <c r="E3" s="281"/>
      <c r="F3" s="282"/>
      <c r="G3" s="279" t="s">
        <v>204</v>
      </c>
      <c r="H3" s="283" t="s">
        <v>55</v>
      </c>
    </row>
    <row r="4" s="266" customFormat="1" ht="39" customHeight="1" spans="1:8">
      <c r="A4" s="168"/>
      <c r="B4" s="170" t="s">
        <v>51</v>
      </c>
      <c r="C4" s="284" t="s">
        <v>52</v>
      </c>
      <c r="D4" s="285" t="s">
        <v>56</v>
      </c>
      <c r="E4" s="285" t="s">
        <v>57</v>
      </c>
      <c r="F4" s="285" t="s">
        <v>205</v>
      </c>
      <c r="G4" s="284" t="s">
        <v>54</v>
      </c>
      <c r="H4" s="283" t="s">
        <v>59</v>
      </c>
    </row>
    <row r="5" s="266" customFormat="1" ht="39" customHeight="1" spans="1:8">
      <c r="A5" s="286"/>
      <c r="B5" s="287" t="s">
        <v>206</v>
      </c>
      <c r="C5" s="288">
        <f>C6+C247+C248+C267+C357+C409+C465+C522+C651+C732+C803+C826+C934+C986+C1050+C1070+C1100+C1110+C1155+C1176+C1221+C1272+C1275+C1283+C1271</f>
        <v>399000</v>
      </c>
      <c r="D5" s="288">
        <f>D6+D247+D248+D267+D357+D409+D465+D522+D651+D732+D803+D826+D934+D986+D1050+D1070+D1100+D1110+D1155+D1176+D1221+D1272+D1275+D1283+D1271</f>
        <v>0</v>
      </c>
      <c r="E5" s="288">
        <f>E6+E247+E248+E267+E357+E409+E465+E522+E651+E732+E803+E826+E934+E986+E1050+E1070+E1100+E1110+E1155+E1176+E1221+E1272+E1275+E1283+E1271</f>
        <v>0</v>
      </c>
      <c r="F5" s="288">
        <f>F6+F247+F248+F267+F357+F409+F465+F522+F651+F732+F803+F826+F934+F986+F1050+F1070+F1100+F1110+F1155+F1176+F1221+F1272+F1275+F1283+F1271</f>
        <v>0</v>
      </c>
      <c r="G5" s="288">
        <f>G6+G247+G248+G267+G357+G409+G465+G522+G651+G732+G803+G826+G934+G986+G1050+G1070+G1100+G1110+G1155+G1176+G1221+G1272+G1275+G1283+G1271</f>
        <v>399000</v>
      </c>
      <c r="H5" s="289" t="str">
        <f>IF(LEN(A5)=3,"是",IF(B5&lt;&gt;"",IF(SUM(C5:C5)&lt;&gt;0,"是","否"),"是"))</f>
        <v>是</v>
      </c>
    </row>
    <row r="6" ht="37.5" customHeight="1" spans="1:8">
      <c r="A6" s="290">
        <v>201</v>
      </c>
      <c r="B6" s="291" t="s">
        <v>207</v>
      </c>
      <c r="C6" s="292">
        <f>C7+C19+C28+C38+C49+C60+C71+C79+C88+C101+C110+C121+C133+C140+C148+C154+C161+C168+C175+C182+C189+C197+C203+C209+C216+C244+C238+C231</f>
        <v>26627</v>
      </c>
      <c r="D6" s="292">
        <f>D7+D19+D28+D38+D49+D60+D71+D79+D88+D101+D110+D121+D133+D140+D148+D154+D161+D168+D175+D182+D189+D197+D203+D209+D216+D244+D238+D231</f>
        <v>-2250</v>
      </c>
      <c r="E6" s="292">
        <f>E7+E19+E28+E38+E49+E60+E71+E79+E88+E101+E110+E121+E133+E140+E148+E154+E161+E168+E175+E182+E189+E197+E203+E209+E216+E244+E238+E231</f>
        <v>0</v>
      </c>
      <c r="F6" s="292">
        <f>F7+F19+F28+F38+F49+F60+F71+F79+F88+F101+F110+F121+F133+F140+F148+F154+F161+F168+F175+F182+F189+F197+F203+F209+F216+F244+F238+F231</f>
        <v>-2250</v>
      </c>
      <c r="G6" s="292">
        <f>G7+G19+G28+G38+G49+G60+G71+G79+G88+G101+G110+G121+G133+G140+G148+G154+G161+G168+G175+G182+G189+G197+G203+G209+G216+G244+G238+G231</f>
        <v>24377</v>
      </c>
      <c r="H6" s="289" t="str">
        <f>IF(LEN(A6)=3,"是",IF(B6&lt;&gt;"",IF(SUM(C6:C6)&lt;&gt;0,"是","否"),"是"))</f>
        <v>是</v>
      </c>
    </row>
    <row r="7" ht="37.5" customHeight="1" spans="1:8">
      <c r="A7" s="293">
        <v>20101</v>
      </c>
      <c r="B7" s="294" t="s">
        <v>208</v>
      </c>
      <c r="C7" s="295">
        <f>SUM(C8:C18)</f>
        <v>952</v>
      </c>
      <c r="D7" s="295">
        <f>SUM(D8:D18)</f>
        <v>73</v>
      </c>
      <c r="E7" s="295">
        <f>SUM(E8:E18)</f>
        <v>0</v>
      </c>
      <c r="F7" s="295">
        <f>SUM(F8:F18)</f>
        <v>73</v>
      </c>
      <c r="G7" s="295">
        <f>SUM(G8:G18)</f>
        <v>1025</v>
      </c>
      <c r="H7" s="289" t="str">
        <f>IF(LEN(A7)=3,"是",IF(B7&lt;&gt;"",IF(SUM(C7:C7)&lt;&gt;0,"是","否"),"是"))</f>
        <v>是</v>
      </c>
    </row>
    <row r="8" ht="37.5" customHeight="1" spans="1:8">
      <c r="A8" s="296">
        <v>2010101</v>
      </c>
      <c r="B8" s="297" t="s">
        <v>209</v>
      </c>
      <c r="C8" s="298">
        <v>820</v>
      </c>
      <c r="D8" s="298">
        <f>E8+F8</f>
        <v>130</v>
      </c>
      <c r="E8" s="298"/>
      <c r="F8" s="298">
        <v>130</v>
      </c>
      <c r="G8" s="298">
        <f t="shared" ref="G8:G18" si="0">C8+D8</f>
        <v>950</v>
      </c>
      <c r="H8" s="289" t="str">
        <f>IF(LEN(A8)=3,"是",IF(B8&lt;&gt;"",IF(SUM(C8:C8)&lt;&gt;0,"是","否"),"是"))</f>
        <v>是</v>
      </c>
    </row>
    <row r="9" ht="37.5" hidden="1" customHeight="1" spans="1:8">
      <c r="A9" s="296">
        <v>2010102</v>
      </c>
      <c r="B9" s="297" t="s">
        <v>210</v>
      </c>
      <c r="C9" s="298"/>
      <c r="D9" s="298">
        <f t="shared" ref="D9:D18" si="1">E9+F9</f>
        <v>0</v>
      </c>
      <c r="E9" s="298"/>
      <c r="F9" s="298">
        <v>0</v>
      </c>
      <c r="G9" s="298">
        <f t="shared" si="0"/>
        <v>0</v>
      </c>
      <c r="H9" s="289" t="str">
        <f t="shared" ref="H6:H37" si="2">IF(LEN(A9)=3,"是",IF(B9&lt;&gt;"",IF(SUM(C9:C9)&lt;&gt;0,"是","否"),"是"))</f>
        <v>否</v>
      </c>
    </row>
    <row r="10" ht="37.5" hidden="1" customHeight="1" spans="1:8">
      <c r="A10" s="296">
        <v>2010103</v>
      </c>
      <c r="B10" s="297" t="s">
        <v>211</v>
      </c>
      <c r="C10" s="298"/>
      <c r="D10" s="298">
        <f t="shared" si="1"/>
        <v>0</v>
      </c>
      <c r="E10" s="298"/>
      <c r="F10" s="298">
        <v>0</v>
      </c>
      <c r="G10" s="298">
        <f t="shared" si="0"/>
        <v>0</v>
      </c>
      <c r="H10" s="289" t="str">
        <f t="shared" si="2"/>
        <v>否</v>
      </c>
    </row>
    <row r="11" ht="37.5" customHeight="1" spans="1:8">
      <c r="A11" s="296">
        <v>2010104</v>
      </c>
      <c r="B11" s="297" t="s">
        <v>212</v>
      </c>
      <c r="C11" s="298">
        <v>71</v>
      </c>
      <c r="D11" s="298">
        <f t="shared" si="1"/>
        <v>-5</v>
      </c>
      <c r="E11" s="298"/>
      <c r="F11" s="298">
        <v>-5</v>
      </c>
      <c r="G11" s="298">
        <f t="shared" si="0"/>
        <v>66</v>
      </c>
      <c r="H11" s="289" t="str">
        <f>IF(LEN(A11)=3,"是",IF(B11&lt;&gt;"",IF(SUM(C11:C11)&lt;&gt;0,"是","否"),"是"))</f>
        <v>是</v>
      </c>
    </row>
    <row r="12" ht="37.5" hidden="1" customHeight="1" spans="1:8">
      <c r="A12" s="296">
        <v>2010105</v>
      </c>
      <c r="B12" s="297" t="s">
        <v>213</v>
      </c>
      <c r="C12" s="298"/>
      <c r="D12" s="298">
        <f t="shared" si="1"/>
        <v>0</v>
      </c>
      <c r="E12" s="298"/>
      <c r="F12" s="298">
        <v>0</v>
      </c>
      <c r="G12" s="298">
        <f t="shared" si="0"/>
        <v>0</v>
      </c>
      <c r="H12" s="289" t="str">
        <f t="shared" si="2"/>
        <v>否</v>
      </c>
    </row>
    <row r="13" ht="37.5" hidden="1" customHeight="1" spans="1:8">
      <c r="A13" s="296">
        <v>2010106</v>
      </c>
      <c r="B13" s="297" t="s">
        <v>214</v>
      </c>
      <c r="C13" s="298"/>
      <c r="D13" s="298">
        <f t="shared" si="1"/>
        <v>0</v>
      </c>
      <c r="E13" s="298"/>
      <c r="F13" s="298">
        <v>0</v>
      </c>
      <c r="G13" s="298">
        <f t="shared" si="0"/>
        <v>0</v>
      </c>
      <c r="H13" s="289" t="str">
        <f t="shared" si="2"/>
        <v>否</v>
      </c>
    </row>
    <row r="14" ht="37.5" customHeight="1" spans="1:8">
      <c r="A14" s="296">
        <v>2010107</v>
      </c>
      <c r="B14" s="297" t="s">
        <v>215</v>
      </c>
      <c r="C14" s="298">
        <v>61</v>
      </c>
      <c r="D14" s="298">
        <f t="shared" si="1"/>
        <v>-55</v>
      </c>
      <c r="E14" s="298"/>
      <c r="F14" s="298">
        <v>-55</v>
      </c>
      <c r="G14" s="298">
        <f t="shared" si="0"/>
        <v>6</v>
      </c>
      <c r="H14" s="289" t="str">
        <f>IF(LEN(A14)=3,"是",IF(B14&lt;&gt;"",IF(SUM(C14:C14)&lt;&gt;0,"是","否"),"是"))</f>
        <v>是</v>
      </c>
    </row>
    <row r="15" ht="37.5" customHeight="1" spans="1:8">
      <c r="A15" s="296">
        <v>2010108</v>
      </c>
      <c r="B15" s="297" t="s">
        <v>216</v>
      </c>
      <c r="C15" s="298"/>
      <c r="D15" s="298">
        <f t="shared" si="1"/>
        <v>3</v>
      </c>
      <c r="E15" s="298"/>
      <c r="F15" s="298">
        <v>3</v>
      </c>
      <c r="G15" s="298">
        <f t="shared" si="0"/>
        <v>3</v>
      </c>
      <c r="H15" s="289" t="s">
        <v>59</v>
      </c>
    </row>
    <row r="16" ht="37.5" hidden="1" customHeight="1" spans="1:8">
      <c r="A16" s="296">
        <v>2010109</v>
      </c>
      <c r="B16" s="297" t="s">
        <v>217</v>
      </c>
      <c r="C16" s="298"/>
      <c r="D16" s="298">
        <f t="shared" si="1"/>
        <v>0</v>
      </c>
      <c r="E16" s="298"/>
      <c r="F16" s="298">
        <v>0</v>
      </c>
      <c r="G16" s="298">
        <f t="shared" si="0"/>
        <v>0</v>
      </c>
      <c r="H16" s="289" t="str">
        <f t="shared" si="2"/>
        <v>否</v>
      </c>
    </row>
    <row r="17" ht="37.5" hidden="1" customHeight="1" spans="1:8">
      <c r="A17" s="296">
        <v>2010150</v>
      </c>
      <c r="B17" s="297" t="s">
        <v>218</v>
      </c>
      <c r="C17" s="298"/>
      <c r="D17" s="298">
        <f t="shared" si="1"/>
        <v>0</v>
      </c>
      <c r="E17" s="298"/>
      <c r="F17" s="298">
        <v>0</v>
      </c>
      <c r="G17" s="298">
        <f t="shared" si="0"/>
        <v>0</v>
      </c>
      <c r="H17" s="289" t="str">
        <f t="shared" si="2"/>
        <v>否</v>
      </c>
    </row>
    <row r="18" ht="37.5" hidden="1" customHeight="1" spans="1:8">
      <c r="A18" s="296">
        <v>2010199</v>
      </c>
      <c r="B18" s="297" t="s">
        <v>219</v>
      </c>
      <c r="C18" s="298"/>
      <c r="D18" s="298">
        <f t="shared" si="1"/>
        <v>0</v>
      </c>
      <c r="E18" s="298"/>
      <c r="F18" s="298">
        <v>0</v>
      </c>
      <c r="G18" s="298">
        <f t="shared" si="0"/>
        <v>0</v>
      </c>
      <c r="H18" s="289" t="str">
        <f t="shared" si="2"/>
        <v>否</v>
      </c>
    </row>
    <row r="19" ht="37.5" customHeight="1" spans="1:8">
      <c r="A19" s="293">
        <v>20102</v>
      </c>
      <c r="B19" s="294" t="s">
        <v>220</v>
      </c>
      <c r="C19" s="295">
        <f>SUM(C20:C27)</f>
        <v>780</v>
      </c>
      <c r="D19" s="295">
        <f>SUM(D20:D27)</f>
        <v>-63</v>
      </c>
      <c r="E19" s="295">
        <f>SUM(E20:E27)</f>
        <v>0</v>
      </c>
      <c r="F19" s="295">
        <f>SUM(F20:F27)</f>
        <v>-63</v>
      </c>
      <c r="G19" s="295">
        <f>SUM(G20:G27)</f>
        <v>717</v>
      </c>
      <c r="H19" s="289" t="str">
        <f>IF(LEN(A19)=3,"是",IF(B19&lt;&gt;"",IF(SUM(C19:C19)&lt;&gt;0,"是","否"),"是"))</f>
        <v>是</v>
      </c>
    </row>
    <row r="20" ht="37.5" customHeight="1" spans="1:8">
      <c r="A20" s="296">
        <v>2010201</v>
      </c>
      <c r="B20" s="297" t="s">
        <v>209</v>
      </c>
      <c r="C20" s="298">
        <v>755</v>
      </c>
      <c r="D20" s="298">
        <f t="shared" ref="D20:D27" si="3">E20+F20</f>
        <v>-56</v>
      </c>
      <c r="E20" s="298"/>
      <c r="F20" s="298">
        <v>-56</v>
      </c>
      <c r="G20" s="298">
        <f t="shared" ref="G20:G27" si="4">C20+D20</f>
        <v>699</v>
      </c>
      <c r="H20" s="289" t="str">
        <f>IF(LEN(A20)=3,"是",IF(B20&lt;&gt;"",IF(SUM(C20:C20)&lt;&gt;0,"是","否"),"是"))</f>
        <v>是</v>
      </c>
    </row>
    <row r="21" ht="37.5" hidden="1" customHeight="1" spans="1:8">
      <c r="A21" s="296">
        <v>2010202</v>
      </c>
      <c r="B21" s="297" t="s">
        <v>210</v>
      </c>
      <c r="C21" s="298"/>
      <c r="D21" s="298">
        <f t="shared" si="3"/>
        <v>0</v>
      </c>
      <c r="E21" s="298"/>
      <c r="F21" s="298">
        <v>0</v>
      </c>
      <c r="G21" s="298">
        <f t="shared" si="4"/>
        <v>0</v>
      </c>
      <c r="H21" s="289" t="str">
        <f t="shared" si="2"/>
        <v>否</v>
      </c>
    </row>
    <row r="22" ht="37.5" hidden="1" customHeight="1" spans="1:8">
      <c r="A22" s="296">
        <v>2010203</v>
      </c>
      <c r="B22" s="297" t="s">
        <v>211</v>
      </c>
      <c r="C22" s="298"/>
      <c r="D22" s="298">
        <f t="shared" si="3"/>
        <v>0</v>
      </c>
      <c r="E22" s="298"/>
      <c r="F22" s="298">
        <v>0</v>
      </c>
      <c r="G22" s="298">
        <f t="shared" si="4"/>
        <v>0</v>
      </c>
      <c r="H22" s="289" t="str">
        <f t="shared" si="2"/>
        <v>否</v>
      </c>
    </row>
    <row r="23" ht="37.5" customHeight="1" spans="1:8">
      <c r="A23" s="296">
        <v>2010204</v>
      </c>
      <c r="B23" s="297" t="s">
        <v>221</v>
      </c>
      <c r="C23" s="298">
        <v>25</v>
      </c>
      <c r="D23" s="298">
        <f t="shared" si="3"/>
        <v>-9</v>
      </c>
      <c r="E23" s="298"/>
      <c r="F23" s="298">
        <v>-9</v>
      </c>
      <c r="G23" s="298">
        <f t="shared" si="4"/>
        <v>16</v>
      </c>
      <c r="H23" s="289" t="str">
        <f>IF(LEN(A23)=3,"是",IF(B23&lt;&gt;"",IF(SUM(C23:C23)&lt;&gt;0,"是","否"),"是"))</f>
        <v>是</v>
      </c>
    </row>
    <row r="24" ht="37.5" hidden="1" customHeight="1" spans="1:8">
      <c r="A24" s="296">
        <v>2010205</v>
      </c>
      <c r="B24" s="297" t="s">
        <v>222</v>
      </c>
      <c r="C24" s="298"/>
      <c r="D24" s="298">
        <f t="shared" si="3"/>
        <v>0</v>
      </c>
      <c r="E24" s="298"/>
      <c r="F24" s="298">
        <v>0</v>
      </c>
      <c r="G24" s="298">
        <f t="shared" si="4"/>
        <v>0</v>
      </c>
      <c r="H24" s="289" t="str">
        <f t="shared" si="2"/>
        <v>否</v>
      </c>
    </row>
    <row r="25" ht="37.5" hidden="1" customHeight="1" spans="1:8">
      <c r="A25" s="296">
        <v>2010206</v>
      </c>
      <c r="B25" s="297" t="s">
        <v>223</v>
      </c>
      <c r="C25" s="298"/>
      <c r="D25" s="298">
        <f t="shared" si="3"/>
        <v>0</v>
      </c>
      <c r="E25" s="298"/>
      <c r="F25" s="298">
        <v>0</v>
      </c>
      <c r="G25" s="298">
        <f t="shared" si="4"/>
        <v>0</v>
      </c>
      <c r="H25" s="289" t="str">
        <f t="shared" si="2"/>
        <v>否</v>
      </c>
    </row>
    <row r="26" ht="37.5" hidden="1" customHeight="1" spans="1:8">
      <c r="A26" s="296">
        <v>2010250</v>
      </c>
      <c r="B26" s="297" t="s">
        <v>218</v>
      </c>
      <c r="C26" s="298"/>
      <c r="D26" s="298">
        <f t="shared" si="3"/>
        <v>0</v>
      </c>
      <c r="E26" s="298"/>
      <c r="F26" s="298">
        <v>0</v>
      </c>
      <c r="G26" s="298">
        <f t="shared" si="4"/>
        <v>0</v>
      </c>
      <c r="H26" s="289" t="str">
        <f t="shared" si="2"/>
        <v>否</v>
      </c>
    </row>
    <row r="27" ht="37.5" customHeight="1" spans="1:8">
      <c r="A27" s="296">
        <v>2010299</v>
      </c>
      <c r="B27" s="297" t="s">
        <v>224</v>
      </c>
      <c r="C27" s="298"/>
      <c r="D27" s="298">
        <f t="shared" si="3"/>
        <v>2</v>
      </c>
      <c r="E27" s="298"/>
      <c r="F27" s="298">
        <v>2</v>
      </c>
      <c r="G27" s="298">
        <f t="shared" si="4"/>
        <v>2</v>
      </c>
      <c r="H27" s="289" t="s">
        <v>59</v>
      </c>
    </row>
    <row r="28" ht="37.5" customHeight="1" spans="1:8">
      <c r="A28" s="293">
        <v>20103</v>
      </c>
      <c r="B28" s="294" t="s">
        <v>225</v>
      </c>
      <c r="C28" s="295">
        <f>SUM(C29:C37)</f>
        <v>13357</v>
      </c>
      <c r="D28" s="295">
        <f>SUM(D29:D37)</f>
        <v>-857</v>
      </c>
      <c r="E28" s="295">
        <f>SUM(E29:E37)</f>
        <v>0</v>
      </c>
      <c r="F28" s="295">
        <f>SUM(F29:F37)</f>
        <v>-857</v>
      </c>
      <c r="G28" s="295">
        <f>SUM(G29:G37)</f>
        <v>12500</v>
      </c>
      <c r="H28" s="289" t="str">
        <f>IF(LEN(A28)=3,"是",IF(B28&lt;&gt;"",IF(SUM(C28:C28)&lt;&gt;0,"是","否"),"是"))</f>
        <v>是</v>
      </c>
    </row>
    <row r="29" ht="37.5" customHeight="1" spans="1:8">
      <c r="A29" s="296">
        <v>2010301</v>
      </c>
      <c r="B29" s="297" t="s">
        <v>209</v>
      </c>
      <c r="C29" s="298">
        <v>10061</v>
      </c>
      <c r="D29" s="298">
        <f t="shared" ref="D29:D37" si="5">E29+F29</f>
        <v>-3914</v>
      </c>
      <c r="E29" s="298"/>
      <c r="F29" s="298">
        <v>-3914</v>
      </c>
      <c r="G29" s="298">
        <f t="shared" ref="G29:G34" si="6">C29+D29</f>
        <v>6147</v>
      </c>
      <c r="H29" s="289" t="str">
        <f>IF(LEN(A29)=3,"是",IF(B29&lt;&gt;"",IF(SUM(C29:C29)&lt;&gt;0,"是","否"),"是"))</f>
        <v>是</v>
      </c>
    </row>
    <row r="30" ht="37.5" customHeight="1" spans="1:8">
      <c r="A30" s="296">
        <v>2010302</v>
      </c>
      <c r="B30" s="297" t="s">
        <v>210</v>
      </c>
      <c r="C30" s="298">
        <v>138</v>
      </c>
      <c r="D30" s="298">
        <f t="shared" si="5"/>
        <v>3205</v>
      </c>
      <c r="E30" s="298"/>
      <c r="F30" s="298">
        <v>3205</v>
      </c>
      <c r="G30" s="298">
        <f t="shared" si="6"/>
        <v>3343</v>
      </c>
      <c r="H30" s="289" t="str">
        <f>IF(LEN(A30)=3,"是",IF(B30&lt;&gt;"",IF(SUM(C30:C30)&lt;&gt;0,"是","否"),"是"))</f>
        <v>是</v>
      </c>
    </row>
    <row r="31" ht="37.5" hidden="1" customHeight="1" spans="1:8">
      <c r="A31" s="296">
        <v>2010303</v>
      </c>
      <c r="B31" s="297" t="s">
        <v>211</v>
      </c>
      <c r="C31" s="298"/>
      <c r="D31" s="298">
        <f t="shared" si="5"/>
        <v>0</v>
      </c>
      <c r="E31" s="298"/>
      <c r="F31" s="298">
        <v>0</v>
      </c>
      <c r="G31" s="298">
        <f t="shared" si="6"/>
        <v>0</v>
      </c>
      <c r="H31" s="289" t="str">
        <f t="shared" si="2"/>
        <v>否</v>
      </c>
    </row>
    <row r="32" ht="37.5" hidden="1" customHeight="1" spans="1:8">
      <c r="A32" s="296">
        <v>2010304</v>
      </c>
      <c r="B32" s="297" t="s">
        <v>226</v>
      </c>
      <c r="C32" s="298"/>
      <c r="D32" s="298">
        <f t="shared" si="5"/>
        <v>0</v>
      </c>
      <c r="E32" s="298"/>
      <c r="F32" s="298">
        <v>0</v>
      </c>
      <c r="G32" s="298">
        <f t="shared" si="6"/>
        <v>0</v>
      </c>
      <c r="H32" s="289" t="str">
        <f t="shared" si="2"/>
        <v>否</v>
      </c>
    </row>
    <row r="33" ht="37.5" hidden="1" customHeight="1" spans="1:8">
      <c r="A33" s="296">
        <v>2010305</v>
      </c>
      <c r="B33" s="297" t="s">
        <v>227</v>
      </c>
      <c r="C33" s="298"/>
      <c r="D33" s="298">
        <f t="shared" si="5"/>
        <v>0</v>
      </c>
      <c r="E33" s="298"/>
      <c r="F33" s="298">
        <v>0</v>
      </c>
      <c r="G33" s="298">
        <f t="shared" si="6"/>
        <v>0</v>
      </c>
      <c r="H33" s="289" t="str">
        <f t="shared" si="2"/>
        <v>否</v>
      </c>
    </row>
    <row r="34" ht="37.5" hidden="1" customHeight="1" spans="1:8">
      <c r="A34" s="296">
        <v>2010306</v>
      </c>
      <c r="B34" s="297" t="s">
        <v>228</v>
      </c>
      <c r="C34" s="298"/>
      <c r="D34" s="298">
        <f t="shared" si="5"/>
        <v>0</v>
      </c>
      <c r="E34" s="298"/>
      <c r="F34" s="298">
        <v>0</v>
      </c>
      <c r="G34" s="298">
        <f t="shared" si="6"/>
        <v>0</v>
      </c>
      <c r="H34" s="289" t="str">
        <f t="shared" si="2"/>
        <v>否</v>
      </c>
    </row>
    <row r="35" ht="37.5" hidden="1" customHeight="1" spans="1:8">
      <c r="A35" s="296">
        <v>2010309</v>
      </c>
      <c r="B35" s="297" t="s">
        <v>229</v>
      </c>
      <c r="C35" s="298"/>
      <c r="D35" s="298">
        <f t="shared" si="5"/>
        <v>0</v>
      </c>
      <c r="E35" s="298"/>
      <c r="F35" s="298">
        <v>0</v>
      </c>
      <c r="G35" s="298">
        <f t="shared" ref="G35:G68" si="7">C35+D35</f>
        <v>0</v>
      </c>
      <c r="H35" s="289" t="str">
        <f t="shared" si="2"/>
        <v>否</v>
      </c>
    </row>
    <row r="36" ht="37.5" customHeight="1" spans="1:8">
      <c r="A36" s="296">
        <v>2010350</v>
      </c>
      <c r="B36" s="297" t="s">
        <v>218</v>
      </c>
      <c r="C36" s="298">
        <v>3158</v>
      </c>
      <c r="D36" s="298">
        <f t="shared" si="5"/>
        <v>-248</v>
      </c>
      <c r="E36" s="298"/>
      <c r="F36" s="298">
        <v>-248</v>
      </c>
      <c r="G36" s="298">
        <f t="shared" si="7"/>
        <v>2910</v>
      </c>
      <c r="H36" s="289" t="str">
        <f>IF(LEN(A36)=3,"是",IF(B36&lt;&gt;"",IF(SUM(C36:C36)&lt;&gt;0,"是","否"),"是"))</f>
        <v>是</v>
      </c>
    </row>
    <row r="37" ht="37.5" customHeight="1" spans="1:8">
      <c r="A37" s="299">
        <v>2010399</v>
      </c>
      <c r="B37" s="297" t="s">
        <v>230</v>
      </c>
      <c r="C37" s="298"/>
      <c r="D37" s="298">
        <f t="shared" si="5"/>
        <v>100</v>
      </c>
      <c r="E37" s="298"/>
      <c r="F37" s="298">
        <v>100</v>
      </c>
      <c r="G37" s="298">
        <f t="shared" si="7"/>
        <v>100</v>
      </c>
      <c r="H37" s="289" t="s">
        <v>59</v>
      </c>
    </row>
    <row r="38" ht="37.5" customHeight="1" spans="1:8">
      <c r="A38" s="293">
        <v>20104</v>
      </c>
      <c r="B38" s="294" t="s">
        <v>231</v>
      </c>
      <c r="C38" s="295">
        <f>SUM(C39:C48)</f>
        <v>403</v>
      </c>
      <c r="D38" s="295">
        <f>SUM(D39:D48)</f>
        <v>109</v>
      </c>
      <c r="E38" s="295">
        <f>SUM(E39:E48)</f>
        <v>0</v>
      </c>
      <c r="F38" s="295">
        <f>SUM(F39:F48)</f>
        <v>109</v>
      </c>
      <c r="G38" s="295">
        <f>SUM(G39:G48)</f>
        <v>512</v>
      </c>
      <c r="H38" s="289" t="str">
        <f>IF(LEN(A38)=3,"是",IF(B38&lt;&gt;"",IF(SUM(C38:C38)&lt;&gt;0,"是","否"),"是"))</f>
        <v>是</v>
      </c>
    </row>
    <row r="39" ht="37.5" customHeight="1" spans="1:8">
      <c r="A39" s="296">
        <v>2010401</v>
      </c>
      <c r="B39" s="297" t="s">
        <v>209</v>
      </c>
      <c r="C39" s="298">
        <v>403</v>
      </c>
      <c r="D39" s="298">
        <f t="shared" ref="D39:D48" si="8">E39+F39</f>
        <v>-15</v>
      </c>
      <c r="E39" s="298"/>
      <c r="F39" s="298">
        <v>-15</v>
      </c>
      <c r="G39" s="298">
        <f t="shared" si="7"/>
        <v>388</v>
      </c>
      <c r="H39" s="289" t="str">
        <f>IF(LEN(A39)=3,"是",IF(B39&lt;&gt;"",IF(SUM(C39:C39)&lt;&gt;0,"是","否"),"是"))</f>
        <v>是</v>
      </c>
    </row>
    <row r="40" ht="37.5" customHeight="1" spans="1:8">
      <c r="A40" s="296">
        <v>2010402</v>
      </c>
      <c r="B40" s="297" t="s">
        <v>210</v>
      </c>
      <c r="C40" s="298"/>
      <c r="D40" s="298">
        <f t="shared" si="8"/>
        <v>100</v>
      </c>
      <c r="E40" s="298"/>
      <c r="F40" s="298">
        <v>100</v>
      </c>
      <c r="G40" s="298">
        <f t="shared" si="7"/>
        <v>100</v>
      </c>
      <c r="H40" s="289" t="s">
        <v>59</v>
      </c>
    </row>
    <row r="41" ht="37.5" hidden="1" customHeight="1" spans="1:8">
      <c r="A41" s="296">
        <v>2010403</v>
      </c>
      <c r="B41" s="297" t="s">
        <v>211</v>
      </c>
      <c r="C41" s="298"/>
      <c r="D41" s="298">
        <f t="shared" si="8"/>
        <v>0</v>
      </c>
      <c r="E41" s="298"/>
      <c r="F41" s="298">
        <v>0</v>
      </c>
      <c r="G41" s="298">
        <f t="shared" si="7"/>
        <v>0</v>
      </c>
      <c r="H41" s="289" t="str">
        <f t="shared" ref="H37:H70" si="9">IF(LEN(A41)=3,"是",IF(B41&lt;&gt;"",IF(SUM(C41:C41)&lt;&gt;0,"是","否"),"是"))</f>
        <v>否</v>
      </c>
    </row>
    <row r="42" ht="37.5" hidden="1" customHeight="1" spans="1:8">
      <c r="A42" s="296">
        <v>2010404</v>
      </c>
      <c r="B42" s="297" t="s">
        <v>232</v>
      </c>
      <c r="C42" s="298"/>
      <c r="D42" s="298">
        <f t="shared" si="8"/>
        <v>0</v>
      </c>
      <c r="E42" s="298"/>
      <c r="F42" s="298">
        <v>0</v>
      </c>
      <c r="G42" s="298">
        <f t="shared" si="7"/>
        <v>0</v>
      </c>
      <c r="H42" s="289" t="str">
        <f t="shared" si="9"/>
        <v>否</v>
      </c>
    </row>
    <row r="43" ht="37.5" hidden="1" customHeight="1" spans="1:8">
      <c r="A43" s="296">
        <v>2010405</v>
      </c>
      <c r="B43" s="297" t="s">
        <v>233</v>
      </c>
      <c r="C43" s="298"/>
      <c r="D43" s="298">
        <f t="shared" si="8"/>
        <v>0</v>
      </c>
      <c r="E43" s="298"/>
      <c r="F43" s="298">
        <v>0</v>
      </c>
      <c r="G43" s="298">
        <f t="shared" si="7"/>
        <v>0</v>
      </c>
      <c r="H43" s="289" t="str">
        <f t="shared" si="9"/>
        <v>否</v>
      </c>
    </row>
    <row r="44" ht="37.5" hidden="1" customHeight="1" spans="1:8">
      <c r="A44" s="296">
        <v>2010406</v>
      </c>
      <c r="B44" s="297" t="s">
        <v>234</v>
      </c>
      <c r="C44" s="298"/>
      <c r="D44" s="298">
        <f t="shared" si="8"/>
        <v>0</v>
      </c>
      <c r="E44" s="298"/>
      <c r="F44" s="298">
        <v>0</v>
      </c>
      <c r="G44" s="298">
        <f t="shared" si="7"/>
        <v>0</v>
      </c>
      <c r="H44" s="289" t="str">
        <f t="shared" si="9"/>
        <v>否</v>
      </c>
    </row>
    <row r="45" ht="37.5" hidden="1" customHeight="1" spans="1:8">
      <c r="A45" s="296">
        <v>2010407</v>
      </c>
      <c r="B45" s="297" t="s">
        <v>235</v>
      </c>
      <c r="C45" s="298"/>
      <c r="D45" s="298">
        <f t="shared" si="8"/>
        <v>0</v>
      </c>
      <c r="E45" s="298"/>
      <c r="F45" s="298">
        <v>0</v>
      </c>
      <c r="G45" s="298">
        <f t="shared" si="7"/>
        <v>0</v>
      </c>
      <c r="H45" s="289" t="str">
        <f t="shared" si="9"/>
        <v>否</v>
      </c>
    </row>
    <row r="46" ht="37.5" hidden="1" customHeight="1" spans="1:8">
      <c r="A46" s="296">
        <v>2010408</v>
      </c>
      <c r="B46" s="297" t="s">
        <v>236</v>
      </c>
      <c r="C46" s="298"/>
      <c r="D46" s="298">
        <f t="shared" si="8"/>
        <v>0</v>
      </c>
      <c r="E46" s="298"/>
      <c r="F46" s="298">
        <v>0</v>
      </c>
      <c r="G46" s="298">
        <f t="shared" si="7"/>
        <v>0</v>
      </c>
      <c r="H46" s="289" t="str">
        <f t="shared" si="9"/>
        <v>否</v>
      </c>
    </row>
    <row r="47" ht="37.5" hidden="1" customHeight="1" spans="1:8">
      <c r="A47" s="296">
        <v>2010450</v>
      </c>
      <c r="B47" s="297" t="s">
        <v>218</v>
      </c>
      <c r="C47" s="298"/>
      <c r="D47" s="298">
        <f t="shared" si="8"/>
        <v>0</v>
      </c>
      <c r="E47" s="298"/>
      <c r="F47" s="298">
        <v>0</v>
      </c>
      <c r="G47" s="298">
        <f t="shared" si="7"/>
        <v>0</v>
      </c>
      <c r="H47" s="289" t="str">
        <f t="shared" si="9"/>
        <v>否</v>
      </c>
    </row>
    <row r="48" ht="37.5" customHeight="1" spans="1:8">
      <c r="A48" s="296">
        <v>2010499</v>
      </c>
      <c r="B48" s="297" t="s">
        <v>237</v>
      </c>
      <c r="C48" s="298"/>
      <c r="D48" s="298">
        <f t="shared" si="8"/>
        <v>24</v>
      </c>
      <c r="E48" s="298"/>
      <c r="F48" s="298">
        <v>24</v>
      </c>
      <c r="G48" s="298">
        <f t="shared" si="7"/>
        <v>24</v>
      </c>
      <c r="H48" s="289" t="s">
        <v>59</v>
      </c>
    </row>
    <row r="49" ht="37.5" customHeight="1" spans="1:8">
      <c r="A49" s="293">
        <v>20105</v>
      </c>
      <c r="B49" s="294" t="s">
        <v>238</v>
      </c>
      <c r="C49" s="295">
        <f>SUM(C50:C59)</f>
        <v>372</v>
      </c>
      <c r="D49" s="295">
        <f>SUM(D50:D59)</f>
        <v>-43</v>
      </c>
      <c r="E49" s="295">
        <f>SUM(E50:E59)</f>
        <v>0</v>
      </c>
      <c r="F49" s="295">
        <f>SUM(F50:F59)</f>
        <v>-43</v>
      </c>
      <c r="G49" s="295">
        <f>SUM(G50:G59)</f>
        <v>329</v>
      </c>
      <c r="H49" s="289" t="str">
        <f>IF(LEN(A49)=3,"是",IF(B49&lt;&gt;"",IF(SUM(C49:C49)&lt;&gt;0,"是","否"),"是"))</f>
        <v>是</v>
      </c>
    </row>
    <row r="50" ht="37.5" customHeight="1" spans="1:8">
      <c r="A50" s="296">
        <v>2010501</v>
      </c>
      <c r="B50" s="297" t="s">
        <v>209</v>
      </c>
      <c r="C50" s="298">
        <v>275</v>
      </c>
      <c r="D50" s="298">
        <f t="shared" ref="D50:D59" si="10">E50+F50</f>
        <v>0</v>
      </c>
      <c r="E50" s="298"/>
      <c r="F50" s="298">
        <v>0</v>
      </c>
      <c r="G50" s="298">
        <f t="shared" si="7"/>
        <v>275</v>
      </c>
      <c r="H50" s="289" t="str">
        <f>IF(LEN(A50)=3,"是",IF(B50&lt;&gt;"",IF(SUM(C50:C50)&lt;&gt;0,"是","否"),"是"))</f>
        <v>是</v>
      </c>
    </row>
    <row r="51" ht="37.5" hidden="1" customHeight="1" spans="1:8">
      <c r="A51" s="296">
        <v>2010502</v>
      </c>
      <c r="B51" s="297" t="s">
        <v>210</v>
      </c>
      <c r="C51" s="298"/>
      <c r="D51" s="298">
        <f t="shared" si="10"/>
        <v>0</v>
      </c>
      <c r="E51" s="298"/>
      <c r="F51" s="298">
        <v>0</v>
      </c>
      <c r="G51" s="298">
        <f t="shared" si="7"/>
        <v>0</v>
      </c>
      <c r="H51" s="289" t="str">
        <f t="shared" si="9"/>
        <v>否</v>
      </c>
    </row>
    <row r="52" ht="37.5" hidden="1" customHeight="1" spans="1:8">
      <c r="A52" s="296">
        <v>2010503</v>
      </c>
      <c r="B52" s="297" t="s">
        <v>211</v>
      </c>
      <c r="C52" s="298"/>
      <c r="D52" s="298">
        <f t="shared" si="10"/>
        <v>0</v>
      </c>
      <c r="E52" s="298"/>
      <c r="F52" s="298">
        <v>0</v>
      </c>
      <c r="G52" s="298">
        <f t="shared" si="7"/>
        <v>0</v>
      </c>
      <c r="H52" s="289" t="str">
        <f t="shared" si="9"/>
        <v>否</v>
      </c>
    </row>
    <row r="53" ht="37.5" hidden="1" customHeight="1" spans="1:8">
      <c r="A53" s="296">
        <v>2010504</v>
      </c>
      <c r="B53" s="297" t="s">
        <v>239</v>
      </c>
      <c r="C53" s="298"/>
      <c r="D53" s="298">
        <f t="shared" si="10"/>
        <v>0</v>
      </c>
      <c r="E53" s="298"/>
      <c r="F53" s="298">
        <v>0</v>
      </c>
      <c r="G53" s="298">
        <f t="shared" si="7"/>
        <v>0</v>
      </c>
      <c r="H53" s="289" t="str">
        <f t="shared" si="9"/>
        <v>否</v>
      </c>
    </row>
    <row r="54" ht="37.5" hidden="1" customHeight="1" spans="1:8">
      <c r="A54" s="296">
        <v>2010505</v>
      </c>
      <c r="B54" s="297" t="s">
        <v>240</v>
      </c>
      <c r="C54" s="298"/>
      <c r="D54" s="298">
        <f t="shared" si="10"/>
        <v>0</v>
      </c>
      <c r="E54" s="298"/>
      <c r="F54" s="298">
        <v>0</v>
      </c>
      <c r="G54" s="298">
        <f t="shared" si="7"/>
        <v>0</v>
      </c>
      <c r="H54" s="289" t="str">
        <f t="shared" si="9"/>
        <v>否</v>
      </c>
    </row>
    <row r="55" ht="37.5" hidden="1" customHeight="1" spans="1:8">
      <c r="A55" s="296">
        <v>2010506</v>
      </c>
      <c r="B55" s="297" t="s">
        <v>241</v>
      </c>
      <c r="C55" s="298"/>
      <c r="D55" s="298">
        <f t="shared" si="10"/>
        <v>0</v>
      </c>
      <c r="E55" s="298"/>
      <c r="F55" s="298">
        <v>0</v>
      </c>
      <c r="G55" s="298">
        <f t="shared" si="7"/>
        <v>0</v>
      </c>
      <c r="H55" s="289" t="str">
        <f t="shared" si="9"/>
        <v>否</v>
      </c>
    </row>
    <row r="56" ht="37.5" customHeight="1" spans="1:8">
      <c r="A56" s="296">
        <v>2010507</v>
      </c>
      <c r="B56" s="297" t="s">
        <v>242</v>
      </c>
      <c r="C56" s="298">
        <v>50</v>
      </c>
      <c r="D56" s="298">
        <f t="shared" si="10"/>
        <v>-26</v>
      </c>
      <c r="E56" s="298"/>
      <c r="F56" s="298">
        <v>-26</v>
      </c>
      <c r="G56" s="298">
        <f t="shared" si="7"/>
        <v>24</v>
      </c>
      <c r="H56" s="289" t="str">
        <f>IF(LEN(A56)=3,"是",IF(B56&lt;&gt;"",IF(SUM(C56:C56)&lt;&gt;0,"是","否"),"是"))</f>
        <v>是</v>
      </c>
    </row>
    <row r="57" ht="37.5" customHeight="1" spans="1:8">
      <c r="A57" s="296">
        <v>2010508</v>
      </c>
      <c r="B57" s="297" t="s">
        <v>243</v>
      </c>
      <c r="C57" s="298">
        <v>47</v>
      </c>
      <c r="D57" s="298">
        <f t="shared" si="10"/>
        <v>-17</v>
      </c>
      <c r="E57" s="298"/>
      <c r="F57" s="298">
        <v>-17</v>
      </c>
      <c r="G57" s="298">
        <f t="shared" si="7"/>
        <v>30</v>
      </c>
      <c r="H57" s="289" t="str">
        <f>IF(LEN(A57)=3,"是",IF(B57&lt;&gt;"",IF(SUM(C57:C57)&lt;&gt;0,"是","否"),"是"))</f>
        <v>是</v>
      </c>
    </row>
    <row r="58" ht="37.5" hidden="1" customHeight="1" spans="1:8">
      <c r="A58" s="296">
        <v>2010550</v>
      </c>
      <c r="B58" s="297" t="s">
        <v>218</v>
      </c>
      <c r="C58" s="298"/>
      <c r="D58" s="298">
        <f t="shared" si="10"/>
        <v>0</v>
      </c>
      <c r="E58" s="298"/>
      <c r="F58" s="298">
        <v>0</v>
      </c>
      <c r="G58" s="298">
        <f t="shared" si="7"/>
        <v>0</v>
      </c>
      <c r="H58" s="289" t="str">
        <f t="shared" si="9"/>
        <v>否</v>
      </c>
    </row>
    <row r="59" ht="37.5" hidden="1" customHeight="1" spans="1:8">
      <c r="A59" s="296">
        <v>2010599</v>
      </c>
      <c r="B59" s="297" t="s">
        <v>244</v>
      </c>
      <c r="C59" s="298"/>
      <c r="D59" s="298">
        <f t="shared" si="10"/>
        <v>0</v>
      </c>
      <c r="E59" s="298"/>
      <c r="F59" s="298">
        <v>0</v>
      </c>
      <c r="G59" s="298">
        <f t="shared" si="7"/>
        <v>0</v>
      </c>
      <c r="H59" s="289" t="str">
        <f t="shared" si="9"/>
        <v>否</v>
      </c>
    </row>
    <row r="60" ht="37.5" customHeight="1" spans="1:8">
      <c r="A60" s="293">
        <v>20106</v>
      </c>
      <c r="B60" s="294" t="s">
        <v>245</v>
      </c>
      <c r="C60" s="295">
        <f>SUM(C61:C70)</f>
        <v>1074</v>
      </c>
      <c r="D60" s="295">
        <f>SUM(D61:D70)</f>
        <v>-238</v>
      </c>
      <c r="E60" s="295">
        <f>SUM(E61:E70)</f>
        <v>0</v>
      </c>
      <c r="F60" s="295">
        <f>SUM(F61:F70)</f>
        <v>-238</v>
      </c>
      <c r="G60" s="295">
        <f>SUM(G61:G70)</f>
        <v>836</v>
      </c>
      <c r="H60" s="289" t="str">
        <f>IF(LEN(A60)=3,"是",IF(B60&lt;&gt;"",IF(SUM(C60:C60)&lt;&gt;0,"是","否"),"是"))</f>
        <v>是</v>
      </c>
    </row>
    <row r="61" ht="37.5" customHeight="1" spans="1:8">
      <c r="A61" s="296">
        <v>2010601</v>
      </c>
      <c r="B61" s="297" t="s">
        <v>209</v>
      </c>
      <c r="C61" s="298">
        <v>549</v>
      </c>
      <c r="D61" s="298">
        <f t="shared" ref="D61:D70" si="11">E61+F61</f>
        <v>-38</v>
      </c>
      <c r="E61" s="298"/>
      <c r="F61" s="298">
        <v>-38</v>
      </c>
      <c r="G61" s="298">
        <f t="shared" si="7"/>
        <v>511</v>
      </c>
      <c r="H61" s="289" t="str">
        <f>IF(LEN(A61)=3,"是",IF(B61&lt;&gt;"",IF(SUM(C61:C61)&lt;&gt;0,"是","否"),"是"))</f>
        <v>是</v>
      </c>
    </row>
    <row r="62" ht="37.5" customHeight="1" spans="1:8">
      <c r="A62" s="296">
        <v>2010602</v>
      </c>
      <c r="B62" s="297" t="s">
        <v>210</v>
      </c>
      <c r="C62" s="298">
        <v>27</v>
      </c>
      <c r="D62" s="298">
        <f t="shared" si="11"/>
        <v>-8</v>
      </c>
      <c r="E62" s="298"/>
      <c r="F62" s="298">
        <v>-8</v>
      </c>
      <c r="G62" s="298">
        <f t="shared" si="7"/>
        <v>19</v>
      </c>
      <c r="H62" s="289" t="str">
        <f>IF(LEN(A62)=3,"是",IF(B62&lt;&gt;"",IF(SUM(C62:C62)&lt;&gt;0,"是","否"),"是"))</f>
        <v>是</v>
      </c>
    </row>
    <row r="63" ht="37.5" hidden="1" customHeight="1" spans="1:8">
      <c r="A63" s="296">
        <v>2010603</v>
      </c>
      <c r="B63" s="297" t="s">
        <v>211</v>
      </c>
      <c r="C63" s="298"/>
      <c r="D63" s="298">
        <f t="shared" si="11"/>
        <v>0</v>
      </c>
      <c r="E63" s="298"/>
      <c r="F63" s="298">
        <v>0</v>
      </c>
      <c r="G63" s="298">
        <f t="shared" si="7"/>
        <v>0</v>
      </c>
      <c r="H63" s="289" t="str">
        <f t="shared" si="9"/>
        <v>否</v>
      </c>
    </row>
    <row r="64" ht="37.5" hidden="1" customHeight="1" spans="1:8">
      <c r="A64" s="296">
        <v>2010604</v>
      </c>
      <c r="B64" s="297" t="s">
        <v>246</v>
      </c>
      <c r="C64" s="298"/>
      <c r="D64" s="298">
        <f t="shared" si="11"/>
        <v>0</v>
      </c>
      <c r="E64" s="298"/>
      <c r="F64" s="298">
        <v>0</v>
      </c>
      <c r="G64" s="298">
        <f t="shared" si="7"/>
        <v>0</v>
      </c>
      <c r="H64" s="289" t="str">
        <f t="shared" si="9"/>
        <v>否</v>
      </c>
    </row>
    <row r="65" ht="37.5" hidden="1" customHeight="1" spans="1:8">
      <c r="A65" s="296">
        <v>2010605</v>
      </c>
      <c r="B65" s="297" t="s">
        <v>247</v>
      </c>
      <c r="C65" s="298"/>
      <c r="D65" s="298">
        <f t="shared" si="11"/>
        <v>0</v>
      </c>
      <c r="E65" s="298"/>
      <c r="F65" s="298">
        <v>0</v>
      </c>
      <c r="G65" s="298">
        <f t="shared" si="7"/>
        <v>0</v>
      </c>
      <c r="H65" s="289" t="str">
        <f t="shared" si="9"/>
        <v>否</v>
      </c>
    </row>
    <row r="66" ht="37.5" hidden="1" customHeight="1" spans="1:8">
      <c r="A66" s="296">
        <v>2010606</v>
      </c>
      <c r="B66" s="297" t="s">
        <v>248</v>
      </c>
      <c r="C66" s="298"/>
      <c r="D66" s="298">
        <f t="shared" si="11"/>
        <v>0</v>
      </c>
      <c r="E66" s="298"/>
      <c r="F66" s="298">
        <v>0</v>
      </c>
      <c r="G66" s="298">
        <f t="shared" si="7"/>
        <v>0</v>
      </c>
      <c r="H66" s="289" t="str">
        <f t="shared" si="9"/>
        <v>否</v>
      </c>
    </row>
    <row r="67" ht="37.5" hidden="1" customHeight="1" spans="1:8">
      <c r="A67" s="296">
        <v>2010607</v>
      </c>
      <c r="B67" s="297" t="s">
        <v>249</v>
      </c>
      <c r="C67" s="298"/>
      <c r="D67" s="298">
        <f t="shared" si="11"/>
        <v>0</v>
      </c>
      <c r="E67" s="298"/>
      <c r="F67" s="298">
        <v>0</v>
      </c>
      <c r="G67" s="298">
        <f t="shared" si="7"/>
        <v>0</v>
      </c>
      <c r="H67" s="289" t="str">
        <f t="shared" si="9"/>
        <v>否</v>
      </c>
    </row>
    <row r="68" ht="37.5" customHeight="1" spans="1:8">
      <c r="A68" s="296">
        <v>2010608</v>
      </c>
      <c r="B68" s="297" t="s">
        <v>250</v>
      </c>
      <c r="C68" s="298">
        <v>361</v>
      </c>
      <c r="D68" s="298">
        <f t="shared" si="11"/>
        <v>-217</v>
      </c>
      <c r="E68" s="298"/>
      <c r="F68" s="298">
        <v>-217</v>
      </c>
      <c r="G68" s="298">
        <f t="shared" si="7"/>
        <v>144</v>
      </c>
      <c r="H68" s="289" t="str">
        <f>IF(LEN(A68)=3,"是",IF(B68&lt;&gt;"",IF(SUM(C68:C68)&lt;&gt;0,"是","否"),"是"))</f>
        <v>是</v>
      </c>
    </row>
    <row r="69" ht="37.5" customHeight="1" spans="1:8">
      <c r="A69" s="296">
        <v>2010650</v>
      </c>
      <c r="B69" s="297" t="s">
        <v>218</v>
      </c>
      <c r="C69" s="298">
        <v>137</v>
      </c>
      <c r="D69" s="298">
        <f t="shared" si="11"/>
        <v>25</v>
      </c>
      <c r="E69" s="298"/>
      <c r="F69" s="298">
        <v>25</v>
      </c>
      <c r="G69" s="298">
        <f t="shared" ref="G69:G132" si="12">C69+D69</f>
        <v>162</v>
      </c>
      <c r="H69" s="289" t="str">
        <f>IF(LEN(A69)=3,"是",IF(B69&lt;&gt;"",IF(SUM(C69:C69)&lt;&gt;0,"是","否"),"是"))</f>
        <v>是</v>
      </c>
    </row>
    <row r="70" ht="37.5" hidden="1" customHeight="1" spans="1:8">
      <c r="A70" s="296">
        <v>2010699</v>
      </c>
      <c r="B70" s="297" t="s">
        <v>251</v>
      </c>
      <c r="C70" s="298"/>
      <c r="D70" s="298">
        <f t="shared" si="11"/>
        <v>0</v>
      </c>
      <c r="E70" s="298"/>
      <c r="F70" s="298">
        <v>0</v>
      </c>
      <c r="G70" s="298">
        <f t="shared" si="12"/>
        <v>0</v>
      </c>
      <c r="H70" s="289" t="str">
        <f t="shared" si="9"/>
        <v>否</v>
      </c>
    </row>
    <row r="71" ht="37.5" customHeight="1" spans="1:8">
      <c r="A71" s="293">
        <v>20107</v>
      </c>
      <c r="B71" s="294" t="s">
        <v>252</v>
      </c>
      <c r="C71" s="295">
        <f>SUM(C72:C78)</f>
        <v>134</v>
      </c>
      <c r="D71" s="295">
        <f>SUM(D72:D78)</f>
        <v>-114</v>
      </c>
      <c r="E71" s="295">
        <f>SUM(E72:E78)</f>
        <v>0</v>
      </c>
      <c r="F71" s="295">
        <f>SUM(F72:F78)</f>
        <v>-114</v>
      </c>
      <c r="G71" s="295">
        <f>SUM(G72:G78)</f>
        <v>20</v>
      </c>
      <c r="H71" s="289" t="str">
        <f>IF(LEN(A71)=3,"是",IF(B71&lt;&gt;"",IF(SUM(C71:C71)&lt;&gt;0,"是","否"),"是"))</f>
        <v>是</v>
      </c>
    </row>
    <row r="72" ht="37.5" customHeight="1" spans="1:8">
      <c r="A72" s="296">
        <v>2010701</v>
      </c>
      <c r="B72" s="297" t="s">
        <v>209</v>
      </c>
      <c r="C72" s="298">
        <v>134</v>
      </c>
      <c r="D72" s="298">
        <f t="shared" ref="D72:D78" si="13">E72+F72</f>
        <v>-114</v>
      </c>
      <c r="E72" s="298"/>
      <c r="F72" s="298">
        <v>-114</v>
      </c>
      <c r="G72" s="298">
        <f t="shared" si="12"/>
        <v>20</v>
      </c>
      <c r="H72" s="289" t="str">
        <f>IF(LEN(A72)=3,"是",IF(B72&lt;&gt;"",IF(SUM(C72:C72)&lt;&gt;0,"是","否"),"是"))</f>
        <v>是</v>
      </c>
    </row>
    <row r="73" ht="37.5" hidden="1" customHeight="1" spans="1:8">
      <c r="A73" s="296">
        <v>2010702</v>
      </c>
      <c r="B73" s="297" t="s">
        <v>210</v>
      </c>
      <c r="C73" s="298"/>
      <c r="D73" s="298">
        <f t="shared" si="13"/>
        <v>0</v>
      </c>
      <c r="E73" s="298"/>
      <c r="F73" s="298">
        <v>0</v>
      </c>
      <c r="G73" s="298">
        <f t="shared" si="12"/>
        <v>0</v>
      </c>
      <c r="H73" s="289" t="str">
        <f t="shared" ref="H71:H134" si="14">IF(LEN(A73)=3,"是",IF(B73&lt;&gt;"",IF(SUM(C73:C73)&lt;&gt;0,"是","否"),"是"))</f>
        <v>否</v>
      </c>
    </row>
    <row r="74" ht="37.5" hidden="1" customHeight="1" spans="1:8">
      <c r="A74" s="296">
        <v>2010703</v>
      </c>
      <c r="B74" s="297" t="s">
        <v>211</v>
      </c>
      <c r="C74" s="298"/>
      <c r="D74" s="298">
        <f t="shared" si="13"/>
        <v>0</v>
      </c>
      <c r="E74" s="298"/>
      <c r="F74" s="298">
        <v>0</v>
      </c>
      <c r="G74" s="298">
        <f t="shared" si="12"/>
        <v>0</v>
      </c>
      <c r="H74" s="289" t="str">
        <f t="shared" si="14"/>
        <v>否</v>
      </c>
    </row>
    <row r="75" ht="37.5" hidden="1" customHeight="1" spans="1:8">
      <c r="A75" s="296">
        <v>2010709</v>
      </c>
      <c r="B75" s="297" t="s">
        <v>249</v>
      </c>
      <c r="C75" s="298"/>
      <c r="D75" s="298">
        <f t="shared" si="13"/>
        <v>0</v>
      </c>
      <c r="E75" s="298"/>
      <c r="F75" s="298">
        <v>0</v>
      </c>
      <c r="G75" s="298">
        <f t="shared" si="12"/>
        <v>0</v>
      </c>
      <c r="H75" s="289" t="str">
        <f t="shared" si="14"/>
        <v>否</v>
      </c>
    </row>
    <row r="76" ht="37.5" hidden="1" customHeight="1" spans="1:8">
      <c r="A76" s="300">
        <v>2010710</v>
      </c>
      <c r="B76" s="297" t="s">
        <v>253</v>
      </c>
      <c r="C76" s="298"/>
      <c r="D76" s="298">
        <f t="shared" si="13"/>
        <v>0</v>
      </c>
      <c r="E76" s="298"/>
      <c r="F76" s="298">
        <v>0</v>
      </c>
      <c r="G76" s="298">
        <f t="shared" si="12"/>
        <v>0</v>
      </c>
      <c r="H76" s="289" t="str">
        <f t="shared" si="14"/>
        <v>否</v>
      </c>
    </row>
    <row r="77" ht="37.5" hidden="1" customHeight="1" spans="1:8">
      <c r="A77" s="296">
        <v>2010750</v>
      </c>
      <c r="B77" s="297" t="s">
        <v>218</v>
      </c>
      <c r="C77" s="298"/>
      <c r="D77" s="298">
        <f t="shared" si="13"/>
        <v>0</v>
      </c>
      <c r="E77" s="298"/>
      <c r="F77" s="298">
        <v>0</v>
      </c>
      <c r="G77" s="298">
        <f t="shared" si="12"/>
        <v>0</v>
      </c>
      <c r="H77" s="289" t="str">
        <f t="shared" si="14"/>
        <v>否</v>
      </c>
    </row>
    <row r="78" ht="37.5" hidden="1" customHeight="1" spans="1:8">
      <c r="A78" s="296">
        <v>2010799</v>
      </c>
      <c r="B78" s="297" t="s">
        <v>254</v>
      </c>
      <c r="C78" s="298"/>
      <c r="D78" s="298">
        <f t="shared" si="13"/>
        <v>0</v>
      </c>
      <c r="E78" s="298"/>
      <c r="F78" s="298">
        <v>0</v>
      </c>
      <c r="G78" s="298">
        <f t="shared" si="12"/>
        <v>0</v>
      </c>
      <c r="H78" s="289" t="str">
        <f t="shared" si="14"/>
        <v>否</v>
      </c>
    </row>
    <row r="79" ht="37.5" customHeight="1" spans="1:8">
      <c r="A79" s="293">
        <v>20108</v>
      </c>
      <c r="B79" s="294" t="s">
        <v>255</v>
      </c>
      <c r="C79" s="295">
        <f>SUM(C80:C87)</f>
        <v>200</v>
      </c>
      <c r="D79" s="295">
        <f>SUM(D80:D87)</f>
        <v>-200</v>
      </c>
      <c r="E79" s="295">
        <f>SUM(E80:E87)</f>
        <v>0</v>
      </c>
      <c r="F79" s="295">
        <f>SUM(F80:F87)</f>
        <v>-200</v>
      </c>
      <c r="G79" s="295">
        <f>SUM(G80:G87)</f>
        <v>0</v>
      </c>
      <c r="H79" s="289" t="str">
        <f>IF(LEN(A79)=3,"是",IF(B79&lt;&gt;"",IF(SUM(C79:C79)&lt;&gt;0,"是","否"),"是"))</f>
        <v>是</v>
      </c>
    </row>
    <row r="80" ht="37.5" hidden="1" customHeight="1" spans="1:8">
      <c r="A80" s="296">
        <v>2010801</v>
      </c>
      <c r="B80" s="297" t="s">
        <v>209</v>
      </c>
      <c r="C80" s="298"/>
      <c r="D80" s="298">
        <f t="shared" ref="D80:D87" si="15">E80+F80</f>
        <v>0</v>
      </c>
      <c r="E80" s="298"/>
      <c r="F80" s="298">
        <v>0</v>
      </c>
      <c r="G80" s="298">
        <f t="shared" si="12"/>
        <v>0</v>
      </c>
      <c r="H80" s="289" t="str">
        <f t="shared" si="14"/>
        <v>否</v>
      </c>
    </row>
    <row r="81" ht="37.5" customHeight="1" spans="1:8">
      <c r="A81" s="296">
        <v>2010802</v>
      </c>
      <c r="B81" s="297" t="s">
        <v>210</v>
      </c>
      <c r="C81" s="298">
        <v>200</v>
      </c>
      <c r="D81" s="298">
        <f t="shared" si="15"/>
        <v>-200</v>
      </c>
      <c r="E81" s="298"/>
      <c r="F81" s="298">
        <v>-200</v>
      </c>
      <c r="G81" s="298">
        <f t="shared" si="12"/>
        <v>0</v>
      </c>
      <c r="H81" s="289" t="str">
        <f>IF(LEN(A81)=3,"是",IF(B81&lt;&gt;"",IF(SUM(C81:C81)&lt;&gt;0,"是","否"),"是"))</f>
        <v>是</v>
      </c>
    </row>
    <row r="82" ht="37.5" hidden="1" customHeight="1" spans="1:8">
      <c r="A82" s="296">
        <v>2010803</v>
      </c>
      <c r="B82" s="297" t="s">
        <v>211</v>
      </c>
      <c r="C82" s="298"/>
      <c r="D82" s="298">
        <f t="shared" si="15"/>
        <v>0</v>
      </c>
      <c r="E82" s="298"/>
      <c r="F82" s="298">
        <v>0</v>
      </c>
      <c r="G82" s="298">
        <f t="shared" si="12"/>
        <v>0</v>
      </c>
      <c r="H82" s="289" t="str">
        <f t="shared" si="14"/>
        <v>否</v>
      </c>
    </row>
    <row r="83" ht="37.5" hidden="1" customHeight="1" spans="1:8">
      <c r="A83" s="296">
        <v>2010804</v>
      </c>
      <c r="B83" s="297" t="s">
        <v>256</v>
      </c>
      <c r="C83" s="298"/>
      <c r="D83" s="298">
        <f t="shared" si="15"/>
        <v>0</v>
      </c>
      <c r="E83" s="298"/>
      <c r="F83" s="298">
        <v>0</v>
      </c>
      <c r="G83" s="298">
        <f t="shared" si="12"/>
        <v>0</v>
      </c>
      <c r="H83" s="289" t="str">
        <f t="shared" si="14"/>
        <v>否</v>
      </c>
    </row>
    <row r="84" ht="37.5" hidden="1" customHeight="1" spans="1:8">
      <c r="A84" s="296">
        <v>2010805</v>
      </c>
      <c r="B84" s="297" t="s">
        <v>257</v>
      </c>
      <c r="C84" s="298"/>
      <c r="D84" s="298">
        <f t="shared" si="15"/>
        <v>0</v>
      </c>
      <c r="E84" s="298"/>
      <c r="F84" s="298">
        <v>0</v>
      </c>
      <c r="G84" s="298">
        <f t="shared" si="12"/>
        <v>0</v>
      </c>
      <c r="H84" s="289" t="str">
        <f t="shared" si="14"/>
        <v>否</v>
      </c>
    </row>
    <row r="85" ht="37.5" hidden="1" customHeight="1" spans="1:8">
      <c r="A85" s="296">
        <v>2010806</v>
      </c>
      <c r="B85" s="297" t="s">
        <v>249</v>
      </c>
      <c r="C85" s="298"/>
      <c r="D85" s="298">
        <f t="shared" si="15"/>
        <v>0</v>
      </c>
      <c r="E85" s="298"/>
      <c r="F85" s="298">
        <v>0</v>
      </c>
      <c r="G85" s="298">
        <f t="shared" si="12"/>
        <v>0</v>
      </c>
      <c r="H85" s="289" t="str">
        <f t="shared" si="14"/>
        <v>否</v>
      </c>
    </row>
    <row r="86" ht="37.5" hidden="1" customHeight="1" spans="1:8">
      <c r="A86" s="296">
        <v>2010850</v>
      </c>
      <c r="B86" s="297" t="s">
        <v>218</v>
      </c>
      <c r="C86" s="298"/>
      <c r="D86" s="298">
        <f t="shared" si="15"/>
        <v>0</v>
      </c>
      <c r="E86" s="298"/>
      <c r="F86" s="298">
        <v>0</v>
      </c>
      <c r="G86" s="298">
        <f t="shared" si="12"/>
        <v>0</v>
      </c>
      <c r="H86" s="289" t="str">
        <f t="shared" si="14"/>
        <v>否</v>
      </c>
    </row>
    <row r="87" ht="37.5" hidden="1" customHeight="1" spans="1:8">
      <c r="A87" s="296">
        <v>2010899</v>
      </c>
      <c r="B87" s="297" t="s">
        <v>258</v>
      </c>
      <c r="C87" s="298"/>
      <c r="D87" s="298">
        <f t="shared" si="15"/>
        <v>0</v>
      </c>
      <c r="E87" s="298"/>
      <c r="F87" s="298">
        <v>0</v>
      </c>
      <c r="G87" s="298">
        <f t="shared" si="12"/>
        <v>0</v>
      </c>
      <c r="H87" s="289" t="str">
        <f t="shared" si="14"/>
        <v>否</v>
      </c>
    </row>
    <row r="88" ht="37.5" hidden="1" customHeight="1" spans="1:8">
      <c r="A88" s="293">
        <v>20109</v>
      </c>
      <c r="B88" s="294" t="s">
        <v>259</v>
      </c>
      <c r="C88" s="301">
        <v>0</v>
      </c>
      <c r="D88" s="301"/>
      <c r="E88" s="301"/>
      <c r="F88" s="301"/>
      <c r="G88" s="301"/>
      <c r="H88" s="289" t="str">
        <f t="shared" si="14"/>
        <v>否</v>
      </c>
    </row>
    <row r="89" ht="37.5" hidden="1" customHeight="1" spans="1:8">
      <c r="A89" s="296">
        <v>2010901</v>
      </c>
      <c r="B89" s="297" t="s">
        <v>209</v>
      </c>
      <c r="C89" s="298"/>
      <c r="D89" s="298">
        <f t="shared" ref="D89:D100" si="16">E89+F89</f>
        <v>0</v>
      </c>
      <c r="E89" s="298"/>
      <c r="F89" s="298">
        <v>0</v>
      </c>
      <c r="G89" s="298">
        <f t="shared" si="12"/>
        <v>0</v>
      </c>
      <c r="H89" s="289" t="str">
        <f t="shared" si="14"/>
        <v>否</v>
      </c>
    </row>
    <row r="90" ht="37.5" hidden="1" customHeight="1" spans="1:8">
      <c r="A90" s="296">
        <v>2010902</v>
      </c>
      <c r="B90" s="297" t="s">
        <v>210</v>
      </c>
      <c r="C90" s="298"/>
      <c r="D90" s="298">
        <f t="shared" si="16"/>
        <v>0</v>
      </c>
      <c r="E90" s="298"/>
      <c r="F90" s="298">
        <v>0</v>
      </c>
      <c r="G90" s="298">
        <f t="shared" si="12"/>
        <v>0</v>
      </c>
      <c r="H90" s="289" t="str">
        <f t="shared" si="14"/>
        <v>否</v>
      </c>
    </row>
    <row r="91" ht="37.5" hidden="1" customHeight="1" spans="1:8">
      <c r="A91" s="296">
        <v>2010903</v>
      </c>
      <c r="B91" s="297" t="s">
        <v>211</v>
      </c>
      <c r="C91" s="298"/>
      <c r="D91" s="298">
        <f t="shared" si="16"/>
        <v>0</v>
      </c>
      <c r="E91" s="298"/>
      <c r="F91" s="298">
        <v>0</v>
      </c>
      <c r="G91" s="298">
        <f t="shared" si="12"/>
        <v>0</v>
      </c>
      <c r="H91" s="289" t="str">
        <f t="shared" si="14"/>
        <v>否</v>
      </c>
    </row>
    <row r="92" ht="37.5" hidden="1" customHeight="1" spans="1:8">
      <c r="A92" s="296">
        <v>2010905</v>
      </c>
      <c r="B92" s="297" t="s">
        <v>260</v>
      </c>
      <c r="C92" s="298"/>
      <c r="D92" s="298">
        <f t="shared" si="16"/>
        <v>0</v>
      </c>
      <c r="E92" s="298"/>
      <c r="F92" s="298">
        <v>0</v>
      </c>
      <c r="G92" s="298">
        <f t="shared" si="12"/>
        <v>0</v>
      </c>
      <c r="H92" s="289" t="str">
        <f t="shared" si="14"/>
        <v>否</v>
      </c>
    </row>
    <row r="93" ht="37.5" hidden="1" customHeight="1" spans="1:8">
      <c r="A93" s="296">
        <v>2010907</v>
      </c>
      <c r="B93" s="297" t="s">
        <v>261</v>
      </c>
      <c r="C93" s="298"/>
      <c r="D93" s="298">
        <f t="shared" si="16"/>
        <v>0</v>
      </c>
      <c r="E93" s="298"/>
      <c r="F93" s="298">
        <v>0</v>
      </c>
      <c r="G93" s="298">
        <f t="shared" si="12"/>
        <v>0</v>
      </c>
      <c r="H93" s="289" t="str">
        <f t="shared" si="14"/>
        <v>否</v>
      </c>
    </row>
    <row r="94" ht="37.5" hidden="1" customHeight="1" spans="1:8">
      <c r="A94" s="296">
        <v>2010908</v>
      </c>
      <c r="B94" s="297" t="s">
        <v>249</v>
      </c>
      <c r="C94" s="298"/>
      <c r="D94" s="298">
        <f t="shared" si="16"/>
        <v>0</v>
      </c>
      <c r="E94" s="298"/>
      <c r="F94" s="298">
        <v>0</v>
      </c>
      <c r="G94" s="298">
        <f t="shared" si="12"/>
        <v>0</v>
      </c>
      <c r="H94" s="289" t="str">
        <f t="shared" si="14"/>
        <v>否</v>
      </c>
    </row>
    <row r="95" ht="37.5" hidden="1" customHeight="1" spans="1:8">
      <c r="A95" s="296">
        <v>2010909</v>
      </c>
      <c r="B95" s="297" t="s">
        <v>262</v>
      </c>
      <c r="C95" s="298"/>
      <c r="D95" s="298">
        <f t="shared" si="16"/>
        <v>0</v>
      </c>
      <c r="E95" s="298"/>
      <c r="F95" s="298">
        <v>0</v>
      </c>
      <c r="G95" s="298">
        <f t="shared" si="12"/>
        <v>0</v>
      </c>
      <c r="H95" s="289" t="str">
        <f t="shared" si="14"/>
        <v>否</v>
      </c>
    </row>
    <row r="96" ht="37.5" hidden="1" customHeight="1" spans="1:8">
      <c r="A96" s="296">
        <v>2010910</v>
      </c>
      <c r="B96" s="297" t="s">
        <v>263</v>
      </c>
      <c r="C96" s="298"/>
      <c r="D96" s="298">
        <f t="shared" si="16"/>
        <v>0</v>
      </c>
      <c r="E96" s="298"/>
      <c r="F96" s="298">
        <v>0</v>
      </c>
      <c r="G96" s="298">
        <f t="shared" si="12"/>
        <v>0</v>
      </c>
      <c r="H96" s="289" t="str">
        <f t="shared" si="14"/>
        <v>否</v>
      </c>
    </row>
    <row r="97" ht="37.5" hidden="1" customHeight="1" spans="1:8">
      <c r="A97" s="296">
        <v>2010911</v>
      </c>
      <c r="B97" s="297" t="s">
        <v>264</v>
      </c>
      <c r="C97" s="298"/>
      <c r="D97" s="298">
        <f t="shared" si="16"/>
        <v>0</v>
      </c>
      <c r="E97" s="298"/>
      <c r="F97" s="298">
        <v>0</v>
      </c>
      <c r="G97" s="298">
        <f t="shared" si="12"/>
        <v>0</v>
      </c>
      <c r="H97" s="289" t="str">
        <f t="shared" si="14"/>
        <v>否</v>
      </c>
    </row>
    <row r="98" ht="37.5" hidden="1" customHeight="1" spans="1:8">
      <c r="A98" s="296">
        <v>2010912</v>
      </c>
      <c r="B98" s="297" t="s">
        <v>265</v>
      </c>
      <c r="C98" s="298"/>
      <c r="D98" s="298">
        <f t="shared" si="16"/>
        <v>0</v>
      </c>
      <c r="E98" s="298"/>
      <c r="F98" s="298">
        <v>0</v>
      </c>
      <c r="G98" s="298">
        <f t="shared" si="12"/>
        <v>0</v>
      </c>
      <c r="H98" s="289" t="str">
        <f t="shared" si="14"/>
        <v>否</v>
      </c>
    </row>
    <row r="99" ht="37.5" hidden="1" customHeight="1" spans="1:8">
      <c r="A99" s="296">
        <v>2010950</v>
      </c>
      <c r="B99" s="297" t="s">
        <v>218</v>
      </c>
      <c r="C99" s="298"/>
      <c r="D99" s="298">
        <f t="shared" si="16"/>
        <v>0</v>
      </c>
      <c r="E99" s="298"/>
      <c r="F99" s="298">
        <v>0</v>
      </c>
      <c r="G99" s="298">
        <f t="shared" si="12"/>
        <v>0</v>
      </c>
      <c r="H99" s="289" t="str">
        <f t="shared" si="14"/>
        <v>否</v>
      </c>
    </row>
    <row r="100" ht="37.5" hidden="1" customHeight="1" spans="1:8">
      <c r="A100" s="296">
        <v>2010999</v>
      </c>
      <c r="B100" s="297" t="s">
        <v>266</v>
      </c>
      <c r="C100" s="298"/>
      <c r="D100" s="298">
        <f t="shared" si="16"/>
        <v>0</v>
      </c>
      <c r="E100" s="298"/>
      <c r="F100" s="298">
        <v>0</v>
      </c>
      <c r="G100" s="298">
        <f t="shared" si="12"/>
        <v>0</v>
      </c>
      <c r="H100" s="289" t="str">
        <f t="shared" si="14"/>
        <v>否</v>
      </c>
    </row>
    <row r="101" ht="37.5" customHeight="1" spans="1:8">
      <c r="A101" s="293">
        <v>20111</v>
      </c>
      <c r="B101" s="294" t="s">
        <v>267</v>
      </c>
      <c r="C101" s="295">
        <f>SUM(C102:C109)</f>
        <v>1703</v>
      </c>
      <c r="D101" s="295">
        <f>SUM(D102:D109)</f>
        <v>-9</v>
      </c>
      <c r="E101" s="295">
        <f>SUM(E102:E109)</f>
        <v>0</v>
      </c>
      <c r="F101" s="295">
        <f>SUM(F102:F109)</f>
        <v>-9</v>
      </c>
      <c r="G101" s="295">
        <f>SUM(G102:G109)</f>
        <v>1694</v>
      </c>
      <c r="H101" s="289" t="str">
        <f>IF(LEN(A101)=3,"是",IF(B101&lt;&gt;"",IF(SUM(C101:C101)&lt;&gt;0,"是","否"),"是"))</f>
        <v>是</v>
      </c>
    </row>
    <row r="102" ht="37.5" customHeight="1" spans="1:8">
      <c r="A102" s="296">
        <v>2011101</v>
      </c>
      <c r="B102" s="297" t="s">
        <v>209</v>
      </c>
      <c r="C102" s="298">
        <v>1649</v>
      </c>
      <c r="D102" s="298">
        <f t="shared" ref="D102:D109" si="17">E102+F102</f>
        <v>-3</v>
      </c>
      <c r="E102" s="298"/>
      <c r="F102" s="298">
        <v>-3</v>
      </c>
      <c r="G102" s="298">
        <f t="shared" si="12"/>
        <v>1646</v>
      </c>
      <c r="H102" s="289" t="str">
        <f>IF(LEN(A102)=3,"是",IF(B102&lt;&gt;"",IF(SUM(C102:C102)&lt;&gt;0,"是","否"),"是"))</f>
        <v>是</v>
      </c>
    </row>
    <row r="103" ht="37.5" hidden="1" customHeight="1" spans="1:8">
      <c r="A103" s="296">
        <v>2011102</v>
      </c>
      <c r="B103" s="297" t="s">
        <v>210</v>
      </c>
      <c r="C103" s="298"/>
      <c r="D103" s="298">
        <f t="shared" si="17"/>
        <v>0</v>
      </c>
      <c r="E103" s="298"/>
      <c r="F103" s="298">
        <v>0</v>
      </c>
      <c r="G103" s="298">
        <f t="shared" si="12"/>
        <v>0</v>
      </c>
      <c r="H103" s="289" t="str">
        <f t="shared" si="14"/>
        <v>否</v>
      </c>
    </row>
    <row r="104" ht="37.5" hidden="1" customHeight="1" spans="1:8">
      <c r="A104" s="296">
        <v>2011103</v>
      </c>
      <c r="B104" s="297" t="s">
        <v>211</v>
      </c>
      <c r="C104" s="298"/>
      <c r="D104" s="298">
        <f t="shared" si="17"/>
        <v>0</v>
      </c>
      <c r="E104" s="298"/>
      <c r="F104" s="298">
        <v>0</v>
      </c>
      <c r="G104" s="298">
        <f t="shared" si="12"/>
        <v>0</v>
      </c>
      <c r="H104" s="289" t="str">
        <f t="shared" si="14"/>
        <v>否</v>
      </c>
    </row>
    <row r="105" ht="37.5" customHeight="1" spans="1:8">
      <c r="A105" s="296">
        <v>2011104</v>
      </c>
      <c r="B105" s="297" t="s">
        <v>268</v>
      </c>
      <c r="C105" s="298">
        <v>50</v>
      </c>
      <c r="D105" s="298">
        <f t="shared" si="17"/>
        <v>-25</v>
      </c>
      <c r="E105" s="298"/>
      <c r="F105" s="298">
        <v>-25</v>
      </c>
      <c r="G105" s="298">
        <f t="shared" si="12"/>
        <v>25</v>
      </c>
      <c r="H105" s="289" t="str">
        <f>IF(LEN(A105)=3,"是",IF(B105&lt;&gt;"",IF(SUM(C105:C105)&lt;&gt;0,"是","否"),"是"))</f>
        <v>是</v>
      </c>
    </row>
    <row r="106" ht="37.5" customHeight="1" spans="1:8">
      <c r="A106" s="296">
        <v>2011105</v>
      </c>
      <c r="B106" s="297" t="s">
        <v>269</v>
      </c>
      <c r="C106" s="298">
        <v>4</v>
      </c>
      <c r="D106" s="298">
        <f t="shared" si="17"/>
        <v>-1</v>
      </c>
      <c r="E106" s="298"/>
      <c r="F106" s="298">
        <v>-1</v>
      </c>
      <c r="G106" s="298">
        <f t="shared" si="12"/>
        <v>3</v>
      </c>
      <c r="H106" s="289" t="str">
        <f>IF(LEN(A106)=3,"是",IF(B106&lt;&gt;"",IF(SUM(C106:C106)&lt;&gt;0,"是","否"),"是"))</f>
        <v>是</v>
      </c>
    </row>
    <row r="107" ht="37.5" customHeight="1" spans="1:8">
      <c r="A107" s="296">
        <v>2011106</v>
      </c>
      <c r="B107" s="297" t="s">
        <v>270</v>
      </c>
      <c r="C107" s="298"/>
      <c r="D107" s="298">
        <f t="shared" si="17"/>
        <v>20</v>
      </c>
      <c r="E107" s="298"/>
      <c r="F107" s="298">
        <v>20</v>
      </c>
      <c r="G107" s="298">
        <f t="shared" si="12"/>
        <v>20</v>
      </c>
      <c r="H107" s="289" t="s">
        <v>59</v>
      </c>
    </row>
    <row r="108" ht="37.5" hidden="1" customHeight="1" spans="1:8">
      <c r="A108" s="296">
        <v>2011150</v>
      </c>
      <c r="B108" s="297" t="s">
        <v>218</v>
      </c>
      <c r="C108" s="298"/>
      <c r="D108" s="298">
        <f t="shared" si="17"/>
        <v>0</v>
      </c>
      <c r="E108" s="298"/>
      <c r="F108" s="298">
        <v>0</v>
      </c>
      <c r="G108" s="298">
        <f t="shared" si="12"/>
        <v>0</v>
      </c>
      <c r="H108" s="289" t="str">
        <f t="shared" si="14"/>
        <v>否</v>
      </c>
    </row>
    <row r="109" ht="37.5" hidden="1" customHeight="1" spans="1:8">
      <c r="A109" s="296">
        <v>2011199</v>
      </c>
      <c r="B109" s="297" t="s">
        <v>271</v>
      </c>
      <c r="C109" s="298"/>
      <c r="D109" s="298">
        <f t="shared" si="17"/>
        <v>0</v>
      </c>
      <c r="E109" s="298"/>
      <c r="F109" s="298">
        <v>0</v>
      </c>
      <c r="G109" s="298">
        <f t="shared" si="12"/>
        <v>0</v>
      </c>
      <c r="H109" s="289" t="str">
        <f t="shared" si="14"/>
        <v>否</v>
      </c>
    </row>
    <row r="110" ht="37.5" customHeight="1" spans="1:8">
      <c r="A110" s="293">
        <v>20113</v>
      </c>
      <c r="B110" s="294" t="s">
        <v>272</v>
      </c>
      <c r="C110" s="295">
        <f>SUM(C111:C120)</f>
        <v>343</v>
      </c>
      <c r="D110" s="295">
        <f>SUM(D111:D120)</f>
        <v>-37</v>
      </c>
      <c r="E110" s="295">
        <f>SUM(E111:E120)</f>
        <v>0</v>
      </c>
      <c r="F110" s="295">
        <f>SUM(F111:F120)</f>
        <v>-37</v>
      </c>
      <c r="G110" s="295">
        <f>SUM(G111:G120)</f>
        <v>306</v>
      </c>
      <c r="H110" s="289" t="str">
        <f>IF(LEN(A110)=3,"是",IF(B110&lt;&gt;"",IF(SUM(C110:C110)&lt;&gt;0,"是","否"),"是"))</f>
        <v>是</v>
      </c>
    </row>
    <row r="111" ht="37.5" customHeight="1" spans="1:8">
      <c r="A111" s="296">
        <v>2011301</v>
      </c>
      <c r="B111" s="297" t="s">
        <v>209</v>
      </c>
      <c r="C111" s="298">
        <v>343</v>
      </c>
      <c r="D111" s="298">
        <f t="shared" ref="D111:D120" si="18">E111+F111</f>
        <v>-20</v>
      </c>
      <c r="E111" s="298"/>
      <c r="F111" s="298">
        <v>-20</v>
      </c>
      <c r="G111" s="298">
        <f t="shared" si="12"/>
        <v>323</v>
      </c>
      <c r="H111" s="289" t="str">
        <f>IF(LEN(A111)=3,"是",IF(B111&lt;&gt;"",IF(SUM(C111:C111)&lt;&gt;0,"是","否"),"是"))</f>
        <v>是</v>
      </c>
    </row>
    <row r="112" ht="37.5" hidden="1" customHeight="1" spans="1:8">
      <c r="A112" s="296">
        <v>2011302</v>
      </c>
      <c r="B112" s="297" t="s">
        <v>210</v>
      </c>
      <c r="C112" s="298"/>
      <c r="D112" s="298">
        <f t="shared" si="18"/>
        <v>0</v>
      </c>
      <c r="E112" s="298"/>
      <c r="F112" s="298">
        <v>0</v>
      </c>
      <c r="G112" s="298">
        <f t="shared" si="12"/>
        <v>0</v>
      </c>
      <c r="H112" s="289" t="str">
        <f t="shared" si="14"/>
        <v>否</v>
      </c>
    </row>
    <row r="113" ht="37.5" hidden="1" customHeight="1" spans="1:8">
      <c r="A113" s="296">
        <v>2011303</v>
      </c>
      <c r="B113" s="297" t="s">
        <v>211</v>
      </c>
      <c r="C113" s="298"/>
      <c r="D113" s="298">
        <f t="shared" si="18"/>
        <v>0</v>
      </c>
      <c r="E113" s="298"/>
      <c r="F113" s="298">
        <v>0</v>
      </c>
      <c r="G113" s="298">
        <f t="shared" si="12"/>
        <v>0</v>
      </c>
      <c r="H113" s="289" t="str">
        <f t="shared" si="14"/>
        <v>否</v>
      </c>
    </row>
    <row r="114" ht="37.5" hidden="1" customHeight="1" spans="1:8">
      <c r="A114" s="296">
        <v>2011304</v>
      </c>
      <c r="B114" s="297" t="s">
        <v>273</v>
      </c>
      <c r="C114" s="298"/>
      <c r="D114" s="298">
        <f t="shared" si="18"/>
        <v>0</v>
      </c>
      <c r="E114" s="298"/>
      <c r="F114" s="298">
        <v>0</v>
      </c>
      <c r="G114" s="298">
        <f t="shared" si="12"/>
        <v>0</v>
      </c>
      <c r="H114" s="289" t="str">
        <f t="shared" si="14"/>
        <v>否</v>
      </c>
    </row>
    <row r="115" ht="37.5" hidden="1" customHeight="1" spans="1:8">
      <c r="A115" s="296">
        <v>2011305</v>
      </c>
      <c r="B115" s="297" t="s">
        <v>274</v>
      </c>
      <c r="C115" s="298"/>
      <c r="D115" s="298">
        <f t="shared" si="18"/>
        <v>0</v>
      </c>
      <c r="E115" s="298"/>
      <c r="F115" s="298">
        <v>0</v>
      </c>
      <c r="G115" s="298">
        <f t="shared" si="12"/>
        <v>0</v>
      </c>
      <c r="H115" s="289" t="str">
        <f t="shared" si="14"/>
        <v>否</v>
      </c>
    </row>
    <row r="116" ht="37.5" hidden="1" customHeight="1" spans="1:8">
      <c r="A116" s="296">
        <v>2011306</v>
      </c>
      <c r="B116" s="297" t="s">
        <v>275</v>
      </c>
      <c r="C116" s="298"/>
      <c r="D116" s="298">
        <f t="shared" si="18"/>
        <v>0</v>
      </c>
      <c r="E116" s="298"/>
      <c r="F116" s="298">
        <v>0</v>
      </c>
      <c r="G116" s="298">
        <f t="shared" si="12"/>
        <v>0</v>
      </c>
      <c r="H116" s="289" t="str">
        <f t="shared" si="14"/>
        <v>否</v>
      </c>
    </row>
    <row r="117" ht="37.5" hidden="1" customHeight="1" spans="1:8">
      <c r="A117" s="296">
        <v>2011307</v>
      </c>
      <c r="B117" s="297" t="s">
        <v>276</v>
      </c>
      <c r="C117" s="298"/>
      <c r="D117" s="298">
        <f t="shared" si="18"/>
        <v>0</v>
      </c>
      <c r="E117" s="298"/>
      <c r="F117" s="298">
        <v>0</v>
      </c>
      <c r="G117" s="298">
        <f t="shared" si="12"/>
        <v>0</v>
      </c>
      <c r="H117" s="289" t="str">
        <f t="shared" si="14"/>
        <v>否</v>
      </c>
    </row>
    <row r="118" ht="37.5" customHeight="1" spans="1:8">
      <c r="A118" s="296">
        <v>2011308</v>
      </c>
      <c r="B118" s="297" t="s">
        <v>277</v>
      </c>
      <c r="C118" s="298"/>
      <c r="D118" s="298">
        <f t="shared" si="18"/>
        <v>-17</v>
      </c>
      <c r="E118" s="298"/>
      <c r="F118" s="298">
        <v>-17</v>
      </c>
      <c r="G118" s="298">
        <f t="shared" si="12"/>
        <v>-17</v>
      </c>
      <c r="H118" s="289" t="s">
        <v>59</v>
      </c>
    </row>
    <row r="119" ht="37.5" hidden="1" customHeight="1" spans="1:8">
      <c r="A119" s="296">
        <v>2011350</v>
      </c>
      <c r="B119" s="297" t="s">
        <v>218</v>
      </c>
      <c r="C119" s="298"/>
      <c r="D119" s="298">
        <f t="shared" si="18"/>
        <v>0</v>
      </c>
      <c r="E119" s="298"/>
      <c r="F119" s="298">
        <v>0</v>
      </c>
      <c r="G119" s="298">
        <f t="shared" si="12"/>
        <v>0</v>
      </c>
      <c r="H119" s="289" t="str">
        <f t="shared" si="14"/>
        <v>否</v>
      </c>
    </row>
    <row r="120" ht="37.5" hidden="1" customHeight="1" spans="1:8">
      <c r="A120" s="296">
        <v>2011399</v>
      </c>
      <c r="B120" s="297" t="s">
        <v>278</v>
      </c>
      <c r="C120" s="298"/>
      <c r="D120" s="298">
        <f t="shared" si="18"/>
        <v>0</v>
      </c>
      <c r="E120" s="298"/>
      <c r="F120" s="298">
        <v>0</v>
      </c>
      <c r="G120" s="298">
        <f t="shared" si="12"/>
        <v>0</v>
      </c>
      <c r="H120" s="289" t="str">
        <f t="shared" si="14"/>
        <v>否</v>
      </c>
    </row>
    <row r="121" ht="37.5" hidden="1" customHeight="1" spans="1:8">
      <c r="A121" s="293">
        <v>20114</v>
      </c>
      <c r="B121" s="294" t="s">
        <v>279</v>
      </c>
      <c r="C121" s="301">
        <v>0</v>
      </c>
      <c r="D121" s="301"/>
      <c r="E121" s="301"/>
      <c r="F121" s="301"/>
      <c r="G121" s="301"/>
      <c r="H121" s="289" t="str">
        <f t="shared" si="14"/>
        <v>否</v>
      </c>
    </row>
    <row r="122" ht="37.5" hidden="1" customHeight="1" spans="1:8">
      <c r="A122" s="296">
        <v>2011401</v>
      </c>
      <c r="B122" s="297" t="s">
        <v>209</v>
      </c>
      <c r="C122" s="298"/>
      <c r="D122" s="298">
        <f t="shared" ref="D122:D132" si="19">E122+F122</f>
        <v>0</v>
      </c>
      <c r="E122" s="298"/>
      <c r="F122" s="298">
        <v>0</v>
      </c>
      <c r="G122" s="298">
        <f t="shared" si="12"/>
        <v>0</v>
      </c>
      <c r="H122" s="289" t="str">
        <f t="shared" si="14"/>
        <v>否</v>
      </c>
    </row>
    <row r="123" ht="37.5" hidden="1" customHeight="1" spans="1:8">
      <c r="A123" s="296">
        <v>2011402</v>
      </c>
      <c r="B123" s="297" t="s">
        <v>210</v>
      </c>
      <c r="C123" s="298"/>
      <c r="D123" s="298">
        <f t="shared" si="19"/>
        <v>0</v>
      </c>
      <c r="E123" s="298"/>
      <c r="F123" s="298">
        <v>0</v>
      </c>
      <c r="G123" s="298">
        <f t="shared" si="12"/>
        <v>0</v>
      </c>
      <c r="H123" s="289" t="str">
        <f t="shared" si="14"/>
        <v>否</v>
      </c>
    </row>
    <row r="124" ht="37.5" hidden="1" customHeight="1" spans="1:8">
      <c r="A124" s="296">
        <v>2011403</v>
      </c>
      <c r="B124" s="297" t="s">
        <v>211</v>
      </c>
      <c r="C124" s="298"/>
      <c r="D124" s="298">
        <f t="shared" si="19"/>
        <v>0</v>
      </c>
      <c r="E124" s="298"/>
      <c r="F124" s="298">
        <v>0</v>
      </c>
      <c r="G124" s="298">
        <f t="shared" si="12"/>
        <v>0</v>
      </c>
      <c r="H124" s="289" t="str">
        <f t="shared" si="14"/>
        <v>否</v>
      </c>
    </row>
    <row r="125" ht="37.5" hidden="1" customHeight="1" spans="1:8">
      <c r="A125" s="296">
        <v>2011404</v>
      </c>
      <c r="B125" s="297" t="s">
        <v>280</v>
      </c>
      <c r="C125" s="298"/>
      <c r="D125" s="298">
        <f t="shared" si="19"/>
        <v>0</v>
      </c>
      <c r="E125" s="298"/>
      <c r="F125" s="298">
        <v>0</v>
      </c>
      <c r="G125" s="298">
        <f t="shared" si="12"/>
        <v>0</v>
      </c>
      <c r="H125" s="289" t="str">
        <f t="shared" si="14"/>
        <v>否</v>
      </c>
    </row>
    <row r="126" ht="37.5" hidden="1" customHeight="1" spans="1:8">
      <c r="A126" s="296">
        <v>2011405</v>
      </c>
      <c r="B126" s="297" t="s">
        <v>281</v>
      </c>
      <c r="C126" s="298"/>
      <c r="D126" s="298">
        <f t="shared" si="19"/>
        <v>0</v>
      </c>
      <c r="E126" s="298"/>
      <c r="F126" s="298">
        <v>0</v>
      </c>
      <c r="G126" s="298">
        <f t="shared" si="12"/>
        <v>0</v>
      </c>
      <c r="H126" s="289" t="str">
        <f t="shared" si="14"/>
        <v>否</v>
      </c>
    </row>
    <row r="127" ht="37.5" hidden="1" customHeight="1" spans="1:8">
      <c r="A127" s="296">
        <v>2011408</v>
      </c>
      <c r="B127" s="297" t="s">
        <v>282</v>
      </c>
      <c r="C127" s="298"/>
      <c r="D127" s="298">
        <f t="shared" si="19"/>
        <v>0</v>
      </c>
      <c r="E127" s="298"/>
      <c r="F127" s="298">
        <v>0</v>
      </c>
      <c r="G127" s="298">
        <f t="shared" si="12"/>
        <v>0</v>
      </c>
      <c r="H127" s="289" t="str">
        <f t="shared" si="14"/>
        <v>否</v>
      </c>
    </row>
    <row r="128" ht="37.5" hidden="1" customHeight="1" spans="1:8">
      <c r="A128" s="296">
        <v>2011409</v>
      </c>
      <c r="B128" s="297" t="s">
        <v>283</v>
      </c>
      <c r="C128" s="298"/>
      <c r="D128" s="298">
        <f t="shared" si="19"/>
        <v>0</v>
      </c>
      <c r="E128" s="298"/>
      <c r="F128" s="298">
        <v>0</v>
      </c>
      <c r="G128" s="298">
        <f t="shared" si="12"/>
        <v>0</v>
      </c>
      <c r="H128" s="289" t="str">
        <f t="shared" si="14"/>
        <v>否</v>
      </c>
    </row>
    <row r="129" ht="37.5" hidden="1" customHeight="1" spans="1:8">
      <c r="A129" s="296">
        <v>2011410</v>
      </c>
      <c r="B129" s="297" t="s">
        <v>284</v>
      </c>
      <c r="C129" s="298"/>
      <c r="D129" s="298">
        <f t="shared" si="19"/>
        <v>0</v>
      </c>
      <c r="E129" s="298"/>
      <c r="F129" s="298">
        <v>0</v>
      </c>
      <c r="G129" s="298">
        <f t="shared" si="12"/>
        <v>0</v>
      </c>
      <c r="H129" s="289" t="str">
        <f t="shared" si="14"/>
        <v>否</v>
      </c>
    </row>
    <row r="130" ht="37.5" hidden="1" customHeight="1" spans="1:8">
      <c r="A130" s="296">
        <v>2011411</v>
      </c>
      <c r="B130" s="297" t="s">
        <v>285</v>
      </c>
      <c r="C130" s="298"/>
      <c r="D130" s="298">
        <f t="shared" si="19"/>
        <v>0</v>
      </c>
      <c r="E130" s="298"/>
      <c r="F130" s="298">
        <v>0</v>
      </c>
      <c r="G130" s="298">
        <f t="shared" si="12"/>
        <v>0</v>
      </c>
      <c r="H130" s="289" t="str">
        <f t="shared" si="14"/>
        <v>否</v>
      </c>
    </row>
    <row r="131" ht="37.5" hidden="1" customHeight="1" spans="1:8">
      <c r="A131" s="296">
        <v>2011450</v>
      </c>
      <c r="B131" s="297" t="s">
        <v>218</v>
      </c>
      <c r="C131" s="298"/>
      <c r="D131" s="298">
        <f t="shared" si="19"/>
        <v>0</v>
      </c>
      <c r="E131" s="298"/>
      <c r="F131" s="298">
        <v>0</v>
      </c>
      <c r="G131" s="298">
        <f t="shared" si="12"/>
        <v>0</v>
      </c>
      <c r="H131" s="289" t="str">
        <f t="shared" si="14"/>
        <v>否</v>
      </c>
    </row>
    <row r="132" ht="37.5" hidden="1" customHeight="1" spans="1:8">
      <c r="A132" s="296">
        <v>2011499</v>
      </c>
      <c r="B132" s="297" t="s">
        <v>286</v>
      </c>
      <c r="C132" s="298"/>
      <c r="D132" s="298">
        <f t="shared" si="19"/>
        <v>0</v>
      </c>
      <c r="E132" s="298"/>
      <c r="F132" s="298">
        <v>0</v>
      </c>
      <c r="G132" s="298">
        <f t="shared" si="12"/>
        <v>0</v>
      </c>
      <c r="H132" s="289" t="str">
        <f t="shared" si="14"/>
        <v>否</v>
      </c>
    </row>
    <row r="133" ht="37.5" customHeight="1" spans="1:8">
      <c r="A133" s="293">
        <v>20123</v>
      </c>
      <c r="B133" s="294" t="s">
        <v>287</v>
      </c>
      <c r="C133" s="295">
        <f>SUM(C134:C139)</f>
        <v>322</v>
      </c>
      <c r="D133" s="295">
        <f>SUM(D134:D139)</f>
        <v>241</v>
      </c>
      <c r="E133" s="295">
        <f>SUM(E134:E139)</f>
        <v>0</v>
      </c>
      <c r="F133" s="295">
        <f>SUM(F134:F139)</f>
        <v>241</v>
      </c>
      <c r="G133" s="295">
        <f>SUM(G134:G139)</f>
        <v>563</v>
      </c>
      <c r="H133" s="289" t="str">
        <f>IF(LEN(A133)=3,"是",IF(B133&lt;&gt;"",IF(SUM(C133:C133)&lt;&gt;0,"是","否"),"是"))</f>
        <v>是</v>
      </c>
    </row>
    <row r="134" ht="37.5" customHeight="1" spans="1:8">
      <c r="A134" s="296">
        <v>2012301</v>
      </c>
      <c r="B134" s="297" t="s">
        <v>209</v>
      </c>
      <c r="C134" s="298">
        <v>258</v>
      </c>
      <c r="D134" s="298">
        <f t="shared" ref="D134:D139" si="20">E134+F134</f>
        <v>-33</v>
      </c>
      <c r="E134" s="298"/>
      <c r="F134" s="298">
        <v>-33</v>
      </c>
      <c r="G134" s="298">
        <f t="shared" ref="G133:G196" si="21">C134+D134</f>
        <v>225</v>
      </c>
      <c r="H134" s="289" t="str">
        <f>IF(LEN(A134)=3,"是",IF(B134&lt;&gt;"",IF(SUM(C134:C134)&lt;&gt;0,"是","否"),"是"))</f>
        <v>是</v>
      </c>
    </row>
    <row r="135" ht="37.5" hidden="1" customHeight="1" spans="1:8">
      <c r="A135" s="296">
        <v>2012302</v>
      </c>
      <c r="B135" s="297" t="s">
        <v>210</v>
      </c>
      <c r="C135" s="298"/>
      <c r="D135" s="298">
        <f t="shared" si="20"/>
        <v>0</v>
      </c>
      <c r="E135" s="298"/>
      <c r="F135" s="298">
        <v>0</v>
      </c>
      <c r="G135" s="298">
        <f t="shared" si="21"/>
        <v>0</v>
      </c>
      <c r="H135" s="289" t="str">
        <f t="shared" ref="H135:H198" si="22">IF(LEN(A135)=3,"是",IF(B135&lt;&gt;"",IF(SUM(C135:C135)&lt;&gt;0,"是","否"),"是"))</f>
        <v>否</v>
      </c>
    </row>
    <row r="136" ht="37.5" hidden="1" customHeight="1" spans="1:8">
      <c r="A136" s="296">
        <v>2012303</v>
      </c>
      <c r="B136" s="297" t="s">
        <v>211</v>
      </c>
      <c r="C136" s="298"/>
      <c r="D136" s="298">
        <f t="shared" si="20"/>
        <v>0</v>
      </c>
      <c r="E136" s="298"/>
      <c r="F136" s="298">
        <v>0</v>
      </c>
      <c r="G136" s="298">
        <f t="shared" si="21"/>
        <v>0</v>
      </c>
      <c r="H136" s="289" t="str">
        <f t="shared" si="22"/>
        <v>否</v>
      </c>
    </row>
    <row r="137" ht="37.5" customHeight="1" spans="1:8">
      <c r="A137" s="296">
        <v>2012304</v>
      </c>
      <c r="B137" s="297" t="s">
        <v>288</v>
      </c>
      <c r="C137" s="298">
        <v>64</v>
      </c>
      <c r="D137" s="298">
        <f t="shared" si="20"/>
        <v>-20</v>
      </c>
      <c r="E137" s="298"/>
      <c r="F137" s="298">
        <v>-20</v>
      </c>
      <c r="G137" s="298">
        <f t="shared" si="21"/>
        <v>44</v>
      </c>
      <c r="H137" s="289" t="str">
        <f>IF(LEN(A137)=3,"是",IF(B137&lt;&gt;"",IF(SUM(C137:C137)&lt;&gt;0,"是","否"),"是"))</f>
        <v>是</v>
      </c>
    </row>
    <row r="138" ht="37.5" hidden="1" customHeight="1" spans="1:8">
      <c r="A138" s="296">
        <v>2012350</v>
      </c>
      <c r="B138" s="297" t="s">
        <v>218</v>
      </c>
      <c r="C138" s="298"/>
      <c r="D138" s="298">
        <f t="shared" si="20"/>
        <v>0</v>
      </c>
      <c r="E138" s="298"/>
      <c r="F138" s="298">
        <v>0</v>
      </c>
      <c r="G138" s="298">
        <f t="shared" si="21"/>
        <v>0</v>
      </c>
      <c r="H138" s="289" t="str">
        <f t="shared" si="22"/>
        <v>否</v>
      </c>
    </row>
    <row r="139" ht="37.5" customHeight="1" spans="1:8">
      <c r="A139" s="296">
        <v>2012399</v>
      </c>
      <c r="B139" s="297" t="s">
        <v>289</v>
      </c>
      <c r="C139" s="298"/>
      <c r="D139" s="298">
        <f t="shared" si="20"/>
        <v>294</v>
      </c>
      <c r="E139" s="298"/>
      <c r="F139" s="298">
        <v>294</v>
      </c>
      <c r="G139" s="298">
        <f t="shared" si="21"/>
        <v>294</v>
      </c>
      <c r="H139" s="289" t="s">
        <v>59</v>
      </c>
    </row>
    <row r="140" ht="37.5" hidden="1" customHeight="1" spans="1:8">
      <c r="A140" s="293">
        <v>20125</v>
      </c>
      <c r="B140" s="294" t="s">
        <v>290</v>
      </c>
      <c r="C140" s="295">
        <f>SUM(C141:C147)</f>
        <v>0</v>
      </c>
      <c r="D140" s="295">
        <f>SUM(D141:D147)</f>
        <v>0</v>
      </c>
      <c r="E140" s="295">
        <f>SUM(E141:E147)</f>
        <v>0</v>
      </c>
      <c r="F140" s="295">
        <f>SUM(F141:F147)</f>
        <v>0</v>
      </c>
      <c r="G140" s="295">
        <f>SUM(G141:G147)</f>
        <v>0</v>
      </c>
      <c r="H140" s="289" t="str">
        <f t="shared" si="22"/>
        <v>否</v>
      </c>
    </row>
    <row r="141" ht="37.5" hidden="1" customHeight="1" spans="1:8">
      <c r="A141" s="296">
        <v>2012501</v>
      </c>
      <c r="B141" s="297" t="s">
        <v>209</v>
      </c>
      <c r="C141" s="298"/>
      <c r="D141" s="298">
        <f t="shared" ref="D141:D147" si="23">E141+F141</f>
        <v>0</v>
      </c>
      <c r="E141" s="298"/>
      <c r="F141" s="298">
        <v>0</v>
      </c>
      <c r="G141" s="298">
        <f t="shared" si="21"/>
        <v>0</v>
      </c>
      <c r="H141" s="289" t="str">
        <f t="shared" si="22"/>
        <v>否</v>
      </c>
    </row>
    <row r="142" ht="37.5" hidden="1" customHeight="1" spans="1:8">
      <c r="A142" s="296">
        <v>2012502</v>
      </c>
      <c r="B142" s="297" t="s">
        <v>210</v>
      </c>
      <c r="C142" s="298"/>
      <c r="D142" s="298">
        <f t="shared" si="23"/>
        <v>0</v>
      </c>
      <c r="E142" s="298"/>
      <c r="F142" s="298">
        <v>0</v>
      </c>
      <c r="G142" s="298">
        <f t="shared" si="21"/>
        <v>0</v>
      </c>
      <c r="H142" s="289" t="str">
        <f t="shared" si="22"/>
        <v>否</v>
      </c>
    </row>
    <row r="143" ht="37.5" hidden="1" customHeight="1" spans="1:8">
      <c r="A143" s="296">
        <v>2012503</v>
      </c>
      <c r="B143" s="297" t="s">
        <v>211</v>
      </c>
      <c r="C143" s="298"/>
      <c r="D143" s="298">
        <f t="shared" si="23"/>
        <v>0</v>
      </c>
      <c r="E143" s="298"/>
      <c r="F143" s="298">
        <v>0</v>
      </c>
      <c r="G143" s="298">
        <f t="shared" si="21"/>
        <v>0</v>
      </c>
      <c r="H143" s="289" t="str">
        <f t="shared" si="22"/>
        <v>否</v>
      </c>
    </row>
    <row r="144" ht="37.5" hidden="1" customHeight="1" spans="1:8">
      <c r="A144" s="296">
        <v>2012504</v>
      </c>
      <c r="B144" s="297" t="s">
        <v>291</v>
      </c>
      <c r="C144" s="298"/>
      <c r="D144" s="298">
        <f t="shared" si="23"/>
        <v>0</v>
      </c>
      <c r="E144" s="298"/>
      <c r="F144" s="298">
        <v>0</v>
      </c>
      <c r="G144" s="298">
        <f t="shared" si="21"/>
        <v>0</v>
      </c>
      <c r="H144" s="289" t="str">
        <f t="shared" si="22"/>
        <v>否</v>
      </c>
    </row>
    <row r="145" ht="37.5" hidden="1" customHeight="1" spans="1:8">
      <c r="A145" s="296">
        <v>2012505</v>
      </c>
      <c r="B145" s="297" t="s">
        <v>292</v>
      </c>
      <c r="C145" s="298"/>
      <c r="D145" s="298">
        <f t="shared" si="23"/>
        <v>0</v>
      </c>
      <c r="E145" s="298"/>
      <c r="F145" s="298">
        <v>0</v>
      </c>
      <c r="G145" s="298">
        <f t="shared" si="21"/>
        <v>0</v>
      </c>
      <c r="H145" s="289" t="str">
        <f t="shared" si="22"/>
        <v>否</v>
      </c>
    </row>
    <row r="146" ht="37.5" hidden="1" customHeight="1" spans="1:8">
      <c r="A146" s="296">
        <v>2012550</v>
      </c>
      <c r="B146" s="297" t="s">
        <v>218</v>
      </c>
      <c r="C146" s="298"/>
      <c r="D146" s="298">
        <f t="shared" si="23"/>
        <v>0</v>
      </c>
      <c r="E146" s="298"/>
      <c r="F146" s="298">
        <v>0</v>
      </c>
      <c r="G146" s="298">
        <f t="shared" si="21"/>
        <v>0</v>
      </c>
      <c r="H146" s="289" t="str">
        <f t="shared" si="22"/>
        <v>否</v>
      </c>
    </row>
    <row r="147" ht="37.5" hidden="1" customHeight="1" spans="1:8">
      <c r="A147" s="296">
        <v>2012599</v>
      </c>
      <c r="B147" s="297" t="s">
        <v>293</v>
      </c>
      <c r="C147" s="298"/>
      <c r="D147" s="298">
        <f t="shared" si="23"/>
        <v>0</v>
      </c>
      <c r="E147" s="298"/>
      <c r="F147" s="298">
        <v>0</v>
      </c>
      <c r="G147" s="298">
        <f t="shared" si="21"/>
        <v>0</v>
      </c>
      <c r="H147" s="289" t="str">
        <f t="shared" si="22"/>
        <v>否</v>
      </c>
    </row>
    <row r="148" ht="37.5" hidden="1" customHeight="1" spans="1:8">
      <c r="A148" s="293">
        <v>20126</v>
      </c>
      <c r="B148" s="294" t="s">
        <v>294</v>
      </c>
      <c r="C148" s="301">
        <v>0</v>
      </c>
      <c r="D148" s="301"/>
      <c r="E148" s="301"/>
      <c r="F148" s="301"/>
      <c r="G148" s="301"/>
      <c r="H148" s="289" t="str">
        <f t="shared" si="22"/>
        <v>否</v>
      </c>
    </row>
    <row r="149" ht="37.5" hidden="1" customHeight="1" spans="1:8">
      <c r="A149" s="296">
        <v>2012601</v>
      </c>
      <c r="B149" s="297" t="s">
        <v>209</v>
      </c>
      <c r="C149" s="298"/>
      <c r="D149" s="298">
        <f>E149+F149</f>
        <v>0</v>
      </c>
      <c r="E149" s="298"/>
      <c r="F149" s="298">
        <v>0</v>
      </c>
      <c r="G149" s="298">
        <f t="shared" si="21"/>
        <v>0</v>
      </c>
      <c r="H149" s="289" t="str">
        <f t="shared" si="22"/>
        <v>否</v>
      </c>
    </row>
    <row r="150" ht="37.5" hidden="1" customHeight="1" spans="1:8">
      <c r="A150" s="296">
        <v>2012602</v>
      </c>
      <c r="B150" s="297" t="s">
        <v>210</v>
      </c>
      <c r="C150" s="298"/>
      <c r="D150" s="298">
        <f>E150+F150</f>
        <v>0</v>
      </c>
      <c r="E150" s="298"/>
      <c r="F150" s="298">
        <v>0</v>
      </c>
      <c r="G150" s="298">
        <f t="shared" si="21"/>
        <v>0</v>
      </c>
      <c r="H150" s="289" t="str">
        <f t="shared" si="22"/>
        <v>否</v>
      </c>
    </row>
    <row r="151" ht="37.5" hidden="1" customHeight="1" spans="1:8">
      <c r="A151" s="296">
        <v>2012603</v>
      </c>
      <c r="B151" s="297" t="s">
        <v>211</v>
      </c>
      <c r="C151" s="298"/>
      <c r="D151" s="298">
        <f>E151+F151</f>
        <v>0</v>
      </c>
      <c r="E151" s="298"/>
      <c r="F151" s="298">
        <v>0</v>
      </c>
      <c r="G151" s="298">
        <f t="shared" si="21"/>
        <v>0</v>
      </c>
      <c r="H151" s="289" t="str">
        <f t="shared" si="22"/>
        <v>否</v>
      </c>
    </row>
    <row r="152" ht="37.5" hidden="1" customHeight="1" spans="1:8">
      <c r="A152" s="296">
        <v>2012604</v>
      </c>
      <c r="B152" s="297" t="s">
        <v>295</v>
      </c>
      <c r="C152" s="298"/>
      <c r="D152" s="298">
        <f>E152+F152</f>
        <v>0</v>
      </c>
      <c r="E152" s="298"/>
      <c r="F152" s="298">
        <v>0</v>
      </c>
      <c r="G152" s="298">
        <f t="shared" si="21"/>
        <v>0</v>
      </c>
      <c r="H152" s="289" t="str">
        <f t="shared" si="22"/>
        <v>否</v>
      </c>
    </row>
    <row r="153" ht="37.5" hidden="1" customHeight="1" spans="1:8">
      <c r="A153" s="296">
        <v>2012699</v>
      </c>
      <c r="B153" s="297" t="s">
        <v>296</v>
      </c>
      <c r="C153" s="298"/>
      <c r="D153" s="298">
        <f>E153+F153</f>
        <v>0</v>
      </c>
      <c r="E153" s="298"/>
      <c r="F153" s="298">
        <v>0</v>
      </c>
      <c r="G153" s="298">
        <f t="shared" si="21"/>
        <v>0</v>
      </c>
      <c r="H153" s="289" t="str">
        <f t="shared" si="22"/>
        <v>否</v>
      </c>
    </row>
    <row r="154" ht="37.5" customHeight="1" spans="1:8">
      <c r="A154" s="293">
        <v>20128</v>
      </c>
      <c r="B154" s="294" t="s">
        <v>297</v>
      </c>
      <c r="C154" s="295">
        <f>SUM(C155:C160)</f>
        <v>188</v>
      </c>
      <c r="D154" s="295">
        <f>SUM(D155:D160)</f>
        <v>-37</v>
      </c>
      <c r="E154" s="295">
        <f>SUM(E155:E160)</f>
        <v>0</v>
      </c>
      <c r="F154" s="295">
        <f>SUM(F155:F160)</f>
        <v>-37</v>
      </c>
      <c r="G154" s="295">
        <f>SUM(G155:G160)</f>
        <v>151</v>
      </c>
      <c r="H154" s="289" t="str">
        <f>IF(LEN(A154)=3,"是",IF(B154&lt;&gt;"",IF(SUM(C154:C154)&lt;&gt;0,"是","否"),"是"))</f>
        <v>是</v>
      </c>
    </row>
    <row r="155" ht="37.5" customHeight="1" spans="1:8">
      <c r="A155" s="296">
        <v>2012801</v>
      </c>
      <c r="B155" s="297" t="s">
        <v>209</v>
      </c>
      <c r="C155" s="298">
        <v>188</v>
      </c>
      <c r="D155" s="298">
        <f t="shared" ref="D155:D160" si="24">E155+F155</f>
        <v>-37</v>
      </c>
      <c r="E155" s="298"/>
      <c r="F155" s="298">
        <v>-37</v>
      </c>
      <c r="G155" s="298">
        <f t="shared" si="21"/>
        <v>151</v>
      </c>
      <c r="H155" s="289" t="str">
        <f>IF(LEN(A155)=3,"是",IF(B155&lt;&gt;"",IF(SUM(C155:C155)&lt;&gt;0,"是","否"),"是"))</f>
        <v>是</v>
      </c>
    </row>
    <row r="156" ht="37.5" hidden="1" customHeight="1" spans="1:8">
      <c r="A156" s="296">
        <v>2012802</v>
      </c>
      <c r="B156" s="297" t="s">
        <v>210</v>
      </c>
      <c r="C156" s="298"/>
      <c r="D156" s="298">
        <f t="shared" si="24"/>
        <v>0</v>
      </c>
      <c r="E156" s="298"/>
      <c r="F156" s="298">
        <v>0</v>
      </c>
      <c r="G156" s="298">
        <f t="shared" si="21"/>
        <v>0</v>
      </c>
      <c r="H156" s="289" t="str">
        <f t="shared" si="22"/>
        <v>否</v>
      </c>
    </row>
    <row r="157" ht="37.5" hidden="1" customHeight="1" spans="1:8">
      <c r="A157" s="296">
        <v>2012803</v>
      </c>
      <c r="B157" s="297" t="s">
        <v>211</v>
      </c>
      <c r="C157" s="298"/>
      <c r="D157" s="298">
        <f t="shared" si="24"/>
        <v>0</v>
      </c>
      <c r="E157" s="298"/>
      <c r="F157" s="298">
        <v>0</v>
      </c>
      <c r="G157" s="298">
        <f t="shared" si="21"/>
        <v>0</v>
      </c>
      <c r="H157" s="289" t="str">
        <f t="shared" si="22"/>
        <v>否</v>
      </c>
    </row>
    <row r="158" ht="37.5" hidden="1" customHeight="1" spans="1:8">
      <c r="A158" s="296">
        <v>2012804</v>
      </c>
      <c r="B158" s="297" t="s">
        <v>223</v>
      </c>
      <c r="C158" s="298"/>
      <c r="D158" s="298">
        <f t="shared" si="24"/>
        <v>0</v>
      </c>
      <c r="E158" s="298"/>
      <c r="F158" s="298">
        <v>0</v>
      </c>
      <c r="G158" s="298">
        <f t="shared" si="21"/>
        <v>0</v>
      </c>
      <c r="H158" s="289" t="str">
        <f t="shared" si="22"/>
        <v>否</v>
      </c>
    </row>
    <row r="159" ht="37.5" hidden="1" customHeight="1" spans="1:8">
      <c r="A159" s="296">
        <v>2012850</v>
      </c>
      <c r="B159" s="297" t="s">
        <v>218</v>
      </c>
      <c r="C159" s="298"/>
      <c r="D159" s="298">
        <f t="shared" si="24"/>
        <v>0</v>
      </c>
      <c r="E159" s="298"/>
      <c r="F159" s="298">
        <v>0</v>
      </c>
      <c r="G159" s="298">
        <f t="shared" si="21"/>
        <v>0</v>
      </c>
      <c r="H159" s="289" t="str">
        <f t="shared" si="22"/>
        <v>否</v>
      </c>
    </row>
    <row r="160" ht="37.5" hidden="1" customHeight="1" spans="1:8">
      <c r="A160" s="296">
        <v>2012899</v>
      </c>
      <c r="B160" s="297" t="s">
        <v>298</v>
      </c>
      <c r="C160" s="298"/>
      <c r="D160" s="298">
        <f t="shared" si="24"/>
        <v>0</v>
      </c>
      <c r="E160" s="298"/>
      <c r="F160" s="298">
        <v>0</v>
      </c>
      <c r="G160" s="298">
        <f t="shared" si="21"/>
        <v>0</v>
      </c>
      <c r="H160" s="289" t="str">
        <f t="shared" si="22"/>
        <v>否</v>
      </c>
    </row>
    <row r="161" ht="37.5" customHeight="1" spans="1:8">
      <c r="A161" s="293">
        <v>20129</v>
      </c>
      <c r="B161" s="294" t="s">
        <v>299</v>
      </c>
      <c r="C161" s="295">
        <f>SUM(C162:C167)</f>
        <v>496</v>
      </c>
      <c r="D161" s="295">
        <f>SUM(D162:D167)</f>
        <v>22</v>
      </c>
      <c r="E161" s="295">
        <f>SUM(E162:E167)</f>
        <v>0</v>
      </c>
      <c r="F161" s="295">
        <f>SUM(F162:F167)</f>
        <v>22</v>
      </c>
      <c r="G161" s="295">
        <f>SUM(G162:G167)</f>
        <v>518</v>
      </c>
      <c r="H161" s="289" t="str">
        <f>IF(LEN(A161)=3,"是",IF(B161&lt;&gt;"",IF(SUM(C161:C161)&lt;&gt;0,"是","否"),"是"))</f>
        <v>是</v>
      </c>
    </row>
    <row r="162" ht="37.5" customHeight="1" spans="1:8">
      <c r="A162" s="296">
        <v>2012901</v>
      </c>
      <c r="B162" s="297" t="s">
        <v>209</v>
      </c>
      <c r="C162" s="298">
        <v>228</v>
      </c>
      <c r="D162" s="298">
        <f t="shared" ref="D162:D167" si="25">E162+F162</f>
        <v>17</v>
      </c>
      <c r="E162" s="298"/>
      <c r="F162" s="298">
        <v>17</v>
      </c>
      <c r="G162" s="298">
        <f t="shared" si="21"/>
        <v>245</v>
      </c>
      <c r="H162" s="289" t="str">
        <f>IF(LEN(A162)=3,"是",IF(B162&lt;&gt;"",IF(SUM(C162:C162)&lt;&gt;0,"是","否"),"是"))</f>
        <v>是</v>
      </c>
    </row>
    <row r="163" ht="37.5" hidden="1" customHeight="1" spans="1:8">
      <c r="A163" s="296">
        <v>2012902</v>
      </c>
      <c r="B163" s="297" t="s">
        <v>210</v>
      </c>
      <c r="C163" s="298"/>
      <c r="D163" s="298">
        <f t="shared" si="25"/>
        <v>0</v>
      </c>
      <c r="E163" s="298"/>
      <c r="F163" s="298">
        <v>0</v>
      </c>
      <c r="G163" s="298">
        <f t="shared" si="21"/>
        <v>0</v>
      </c>
      <c r="H163" s="289" t="str">
        <f t="shared" si="22"/>
        <v>否</v>
      </c>
    </row>
    <row r="164" ht="37.5" hidden="1" customHeight="1" spans="1:8">
      <c r="A164" s="296">
        <v>2012903</v>
      </c>
      <c r="B164" s="297" t="s">
        <v>211</v>
      </c>
      <c r="C164" s="298"/>
      <c r="D164" s="298">
        <f t="shared" si="25"/>
        <v>0</v>
      </c>
      <c r="E164" s="298"/>
      <c r="F164" s="298">
        <v>0</v>
      </c>
      <c r="G164" s="298">
        <f t="shared" si="21"/>
        <v>0</v>
      </c>
      <c r="H164" s="289" t="str">
        <f t="shared" si="22"/>
        <v>否</v>
      </c>
    </row>
    <row r="165" ht="37.5" customHeight="1" spans="1:8">
      <c r="A165" s="296">
        <v>2012906</v>
      </c>
      <c r="B165" s="297" t="s">
        <v>300</v>
      </c>
      <c r="C165" s="298">
        <v>79</v>
      </c>
      <c r="D165" s="298">
        <f t="shared" si="25"/>
        <v>-13</v>
      </c>
      <c r="E165" s="298"/>
      <c r="F165" s="298">
        <v>-13</v>
      </c>
      <c r="G165" s="298">
        <f t="shared" si="21"/>
        <v>66</v>
      </c>
      <c r="H165" s="289" t="str">
        <f>IF(LEN(A165)=3,"是",IF(B165&lt;&gt;"",IF(SUM(C165:C165)&lt;&gt;0,"是","否"),"是"))</f>
        <v>是</v>
      </c>
    </row>
    <row r="166" ht="37.5" hidden="1" customHeight="1" spans="1:8">
      <c r="A166" s="296">
        <v>2012950</v>
      </c>
      <c r="B166" s="297" t="s">
        <v>218</v>
      </c>
      <c r="C166" s="298"/>
      <c r="D166" s="298">
        <f t="shared" si="25"/>
        <v>0</v>
      </c>
      <c r="E166" s="298"/>
      <c r="F166" s="298">
        <v>0</v>
      </c>
      <c r="G166" s="298">
        <f t="shared" si="21"/>
        <v>0</v>
      </c>
      <c r="H166" s="289" t="str">
        <f t="shared" si="22"/>
        <v>否</v>
      </c>
    </row>
    <row r="167" ht="37.5" customHeight="1" spans="1:8">
      <c r="A167" s="296">
        <v>2012999</v>
      </c>
      <c r="B167" s="297" t="s">
        <v>301</v>
      </c>
      <c r="C167" s="298">
        <v>189</v>
      </c>
      <c r="D167" s="298">
        <f t="shared" si="25"/>
        <v>18</v>
      </c>
      <c r="E167" s="298"/>
      <c r="F167" s="298">
        <v>18</v>
      </c>
      <c r="G167" s="298">
        <f t="shared" si="21"/>
        <v>207</v>
      </c>
      <c r="H167" s="289" t="str">
        <f>IF(LEN(A167)=3,"是",IF(B167&lt;&gt;"",IF(SUM(C167:C167)&lt;&gt;0,"是","否"),"是"))</f>
        <v>是</v>
      </c>
    </row>
    <row r="168" ht="37.5" customHeight="1" spans="1:8">
      <c r="A168" s="293">
        <v>20131</v>
      </c>
      <c r="B168" s="294" t="s">
        <v>302</v>
      </c>
      <c r="C168" s="295">
        <f>SUM(C169:C174)</f>
        <v>3953</v>
      </c>
      <c r="D168" s="295">
        <f>SUM(D169:D174)</f>
        <v>-856</v>
      </c>
      <c r="E168" s="295">
        <f>SUM(E169:E174)</f>
        <v>0</v>
      </c>
      <c r="F168" s="295">
        <f>SUM(F169:F174)</f>
        <v>-856</v>
      </c>
      <c r="G168" s="295">
        <f>SUM(G169:G174)</f>
        <v>3097</v>
      </c>
      <c r="H168" s="289" t="str">
        <f>IF(LEN(A168)=3,"是",IF(B168&lt;&gt;"",IF(SUM(C168:C168)&lt;&gt;0,"是","否"),"是"))</f>
        <v>是</v>
      </c>
    </row>
    <row r="169" ht="37.5" customHeight="1" spans="1:8">
      <c r="A169" s="296">
        <v>2013101</v>
      </c>
      <c r="B169" s="297" t="s">
        <v>209</v>
      </c>
      <c r="C169" s="298">
        <v>3953</v>
      </c>
      <c r="D169" s="298">
        <f t="shared" ref="D169:D174" si="26">E169+F169</f>
        <v>-864</v>
      </c>
      <c r="E169" s="298"/>
      <c r="F169" s="298">
        <v>-864</v>
      </c>
      <c r="G169" s="298">
        <f t="shared" si="21"/>
        <v>3089</v>
      </c>
      <c r="H169" s="289" t="str">
        <f>IF(LEN(A169)=3,"是",IF(B169&lt;&gt;"",IF(SUM(C169:C169)&lt;&gt;0,"是","否"),"是"))</f>
        <v>是</v>
      </c>
    </row>
    <row r="170" ht="37.5" hidden="1" customHeight="1" spans="1:8">
      <c r="A170" s="296">
        <v>2013102</v>
      </c>
      <c r="B170" s="297" t="s">
        <v>210</v>
      </c>
      <c r="C170" s="298"/>
      <c r="D170" s="298">
        <f t="shared" si="26"/>
        <v>0</v>
      </c>
      <c r="E170" s="298"/>
      <c r="F170" s="298">
        <v>0</v>
      </c>
      <c r="G170" s="298">
        <f t="shared" si="21"/>
        <v>0</v>
      </c>
      <c r="H170" s="289" t="str">
        <f t="shared" si="22"/>
        <v>否</v>
      </c>
    </row>
    <row r="171" ht="37.5" hidden="1" customHeight="1" spans="1:8">
      <c r="A171" s="296">
        <v>2013103</v>
      </c>
      <c r="B171" s="297" t="s">
        <v>211</v>
      </c>
      <c r="C171" s="298"/>
      <c r="D171" s="298">
        <f t="shared" si="26"/>
        <v>0</v>
      </c>
      <c r="E171" s="298"/>
      <c r="F171" s="298">
        <v>0</v>
      </c>
      <c r="G171" s="298">
        <f t="shared" si="21"/>
        <v>0</v>
      </c>
      <c r="H171" s="289" t="str">
        <f t="shared" si="22"/>
        <v>否</v>
      </c>
    </row>
    <row r="172" ht="37.5" hidden="1" customHeight="1" spans="1:8">
      <c r="A172" s="296">
        <v>2013105</v>
      </c>
      <c r="B172" s="297" t="s">
        <v>303</v>
      </c>
      <c r="C172" s="298"/>
      <c r="D172" s="298">
        <f t="shared" si="26"/>
        <v>0</v>
      </c>
      <c r="E172" s="298"/>
      <c r="F172" s="298">
        <v>0</v>
      </c>
      <c r="G172" s="298">
        <f t="shared" si="21"/>
        <v>0</v>
      </c>
      <c r="H172" s="289" t="str">
        <f t="shared" si="22"/>
        <v>否</v>
      </c>
    </row>
    <row r="173" ht="37.5" hidden="1" customHeight="1" spans="1:8">
      <c r="A173" s="296">
        <v>2013150</v>
      </c>
      <c r="B173" s="297" t="s">
        <v>218</v>
      </c>
      <c r="C173" s="298"/>
      <c r="D173" s="298">
        <f t="shared" si="26"/>
        <v>0</v>
      </c>
      <c r="E173" s="298"/>
      <c r="F173" s="298">
        <v>0</v>
      </c>
      <c r="G173" s="298">
        <f t="shared" si="21"/>
        <v>0</v>
      </c>
      <c r="H173" s="289" t="str">
        <f t="shared" si="22"/>
        <v>否</v>
      </c>
    </row>
    <row r="174" ht="37.5" customHeight="1" spans="1:8">
      <c r="A174" s="296">
        <v>2013199</v>
      </c>
      <c r="B174" s="297" t="s">
        <v>304</v>
      </c>
      <c r="C174" s="298"/>
      <c r="D174" s="298">
        <f t="shared" si="26"/>
        <v>8</v>
      </c>
      <c r="E174" s="298"/>
      <c r="F174" s="298">
        <v>8</v>
      </c>
      <c r="G174" s="298">
        <f t="shared" si="21"/>
        <v>8</v>
      </c>
      <c r="H174" s="289" t="s">
        <v>59</v>
      </c>
    </row>
    <row r="175" ht="37.5" customHeight="1" spans="1:8">
      <c r="A175" s="293">
        <v>20132</v>
      </c>
      <c r="B175" s="294" t="s">
        <v>305</v>
      </c>
      <c r="C175" s="295">
        <f>SUM(C176:C181)</f>
        <v>578</v>
      </c>
      <c r="D175" s="295">
        <f>SUM(D176:D181)</f>
        <v>-195</v>
      </c>
      <c r="E175" s="295">
        <f>SUM(E176:E181)</f>
        <v>0</v>
      </c>
      <c r="F175" s="295">
        <f>SUM(F176:F181)</f>
        <v>-195</v>
      </c>
      <c r="G175" s="295">
        <f>SUM(G176:G181)</f>
        <v>383</v>
      </c>
      <c r="H175" s="289" t="str">
        <f>IF(LEN(A175)=3,"是",IF(B175&lt;&gt;"",IF(SUM(C175:C175)&lt;&gt;0,"是","否"),"是"))</f>
        <v>是</v>
      </c>
    </row>
    <row r="176" ht="37.5" customHeight="1" spans="1:8">
      <c r="A176" s="296">
        <v>2013201</v>
      </c>
      <c r="B176" s="297" t="s">
        <v>209</v>
      </c>
      <c r="C176" s="298">
        <v>335</v>
      </c>
      <c r="D176" s="298">
        <f t="shared" ref="D176:D181" si="27">E176+F176</f>
        <v>-13</v>
      </c>
      <c r="E176" s="298"/>
      <c r="F176" s="298">
        <v>-13</v>
      </c>
      <c r="G176" s="298">
        <f t="shared" si="21"/>
        <v>322</v>
      </c>
      <c r="H176" s="289" t="str">
        <f>IF(LEN(A176)=3,"是",IF(B176&lt;&gt;"",IF(SUM(C176:C176)&lt;&gt;0,"是","否"),"是"))</f>
        <v>是</v>
      </c>
    </row>
    <row r="177" ht="37.5" customHeight="1" spans="1:8">
      <c r="A177" s="296">
        <v>2013202</v>
      </c>
      <c r="B177" s="297" t="s">
        <v>210</v>
      </c>
      <c r="C177" s="298">
        <v>13</v>
      </c>
      <c r="D177" s="298">
        <f t="shared" si="27"/>
        <v>-10</v>
      </c>
      <c r="E177" s="298"/>
      <c r="F177" s="298">
        <v>-10</v>
      </c>
      <c r="G177" s="298">
        <f t="shared" si="21"/>
        <v>3</v>
      </c>
      <c r="H177" s="289" t="str">
        <f>IF(LEN(A177)=3,"是",IF(B177&lt;&gt;"",IF(SUM(C177:C177)&lt;&gt;0,"是","否"),"是"))</f>
        <v>是</v>
      </c>
    </row>
    <row r="178" ht="37.5" hidden="1" customHeight="1" spans="1:8">
      <c r="A178" s="296">
        <v>2013203</v>
      </c>
      <c r="B178" s="297" t="s">
        <v>211</v>
      </c>
      <c r="C178" s="298"/>
      <c r="D178" s="298">
        <f t="shared" si="27"/>
        <v>0</v>
      </c>
      <c r="E178" s="298"/>
      <c r="F178" s="298">
        <v>0</v>
      </c>
      <c r="G178" s="298">
        <f t="shared" si="21"/>
        <v>0</v>
      </c>
      <c r="H178" s="289" t="str">
        <f t="shared" si="22"/>
        <v>否</v>
      </c>
    </row>
    <row r="179" ht="37.5" hidden="1" customHeight="1" spans="1:8">
      <c r="A179" s="296">
        <v>2013204</v>
      </c>
      <c r="B179" s="297" t="s">
        <v>306</v>
      </c>
      <c r="C179" s="298"/>
      <c r="D179" s="298">
        <f t="shared" si="27"/>
        <v>0</v>
      </c>
      <c r="E179" s="298"/>
      <c r="F179" s="298">
        <v>0</v>
      </c>
      <c r="G179" s="298">
        <f t="shared" si="21"/>
        <v>0</v>
      </c>
      <c r="H179" s="289" t="str">
        <f t="shared" si="22"/>
        <v>否</v>
      </c>
    </row>
    <row r="180" ht="37.5" hidden="1" customHeight="1" spans="1:8">
      <c r="A180" s="296">
        <v>2013250</v>
      </c>
      <c r="B180" s="297" t="s">
        <v>218</v>
      </c>
      <c r="C180" s="298"/>
      <c r="D180" s="298">
        <f t="shared" si="27"/>
        <v>0</v>
      </c>
      <c r="E180" s="298"/>
      <c r="F180" s="298">
        <v>0</v>
      </c>
      <c r="G180" s="298">
        <f t="shared" si="21"/>
        <v>0</v>
      </c>
      <c r="H180" s="289" t="str">
        <f t="shared" si="22"/>
        <v>否</v>
      </c>
    </row>
    <row r="181" ht="37.5" customHeight="1" spans="1:8">
      <c r="A181" s="296">
        <v>2013299</v>
      </c>
      <c r="B181" s="297" t="s">
        <v>307</v>
      </c>
      <c r="C181" s="298">
        <v>230</v>
      </c>
      <c r="D181" s="298">
        <f t="shared" si="27"/>
        <v>-172</v>
      </c>
      <c r="E181" s="298"/>
      <c r="F181" s="298">
        <v>-172</v>
      </c>
      <c r="G181" s="298">
        <f t="shared" si="21"/>
        <v>58</v>
      </c>
      <c r="H181" s="289" t="str">
        <f>IF(LEN(A181)=3,"是",IF(B181&lt;&gt;"",IF(SUM(C181:C181)&lt;&gt;0,"是","否"),"是"))</f>
        <v>是</v>
      </c>
    </row>
    <row r="182" ht="37.5" customHeight="1" spans="1:8">
      <c r="A182" s="293">
        <v>20133</v>
      </c>
      <c r="B182" s="294" t="s">
        <v>308</v>
      </c>
      <c r="C182" s="295">
        <f>SUM(C183:C188)</f>
        <v>244</v>
      </c>
      <c r="D182" s="295">
        <f>SUM(D183:D188)</f>
        <v>25</v>
      </c>
      <c r="E182" s="295">
        <f>SUM(E183:E188)</f>
        <v>0</v>
      </c>
      <c r="F182" s="295">
        <f>SUM(F183:F188)</f>
        <v>25</v>
      </c>
      <c r="G182" s="295">
        <f>SUM(G183:G188)</f>
        <v>269</v>
      </c>
      <c r="H182" s="289" t="str">
        <f>IF(LEN(A182)=3,"是",IF(B182&lt;&gt;"",IF(SUM(C182:C182)&lt;&gt;0,"是","否"),"是"))</f>
        <v>是</v>
      </c>
    </row>
    <row r="183" ht="37.5" customHeight="1" spans="1:8">
      <c r="A183" s="296">
        <v>2013301</v>
      </c>
      <c r="B183" s="297" t="s">
        <v>209</v>
      </c>
      <c r="C183" s="298">
        <v>224</v>
      </c>
      <c r="D183" s="298">
        <f t="shared" ref="D183:D188" si="28">E183+F183</f>
        <v>10</v>
      </c>
      <c r="E183" s="298"/>
      <c r="F183" s="298">
        <v>10</v>
      </c>
      <c r="G183" s="298">
        <f t="shared" si="21"/>
        <v>234</v>
      </c>
      <c r="H183" s="289" t="str">
        <f>IF(LEN(A183)=3,"是",IF(B183&lt;&gt;"",IF(SUM(C183:C183)&lt;&gt;0,"是","否"),"是"))</f>
        <v>是</v>
      </c>
    </row>
    <row r="184" ht="37.5" customHeight="1" spans="1:8">
      <c r="A184" s="296">
        <v>2013302</v>
      </c>
      <c r="B184" s="297" t="s">
        <v>210</v>
      </c>
      <c r="C184" s="298"/>
      <c r="D184" s="298">
        <f t="shared" si="28"/>
        <v>35</v>
      </c>
      <c r="E184" s="298"/>
      <c r="F184" s="298">
        <v>35</v>
      </c>
      <c r="G184" s="298">
        <f t="shared" si="21"/>
        <v>35</v>
      </c>
      <c r="H184" s="289" t="s">
        <v>59</v>
      </c>
    </row>
    <row r="185" ht="37.5" hidden="1" customHeight="1" spans="1:8">
      <c r="A185" s="296">
        <v>2013303</v>
      </c>
      <c r="B185" s="297" t="s">
        <v>211</v>
      </c>
      <c r="C185" s="298"/>
      <c r="D185" s="298">
        <f t="shared" si="28"/>
        <v>0</v>
      </c>
      <c r="E185" s="298"/>
      <c r="F185" s="298">
        <v>0</v>
      </c>
      <c r="G185" s="298">
        <f t="shared" si="21"/>
        <v>0</v>
      </c>
      <c r="H185" s="289" t="str">
        <f t="shared" si="22"/>
        <v>否</v>
      </c>
    </row>
    <row r="186" ht="37.5" hidden="1" customHeight="1" spans="1:8">
      <c r="A186" s="296">
        <v>2013304</v>
      </c>
      <c r="B186" s="297" t="s">
        <v>309</v>
      </c>
      <c r="C186" s="298"/>
      <c r="D186" s="298">
        <f t="shared" si="28"/>
        <v>0</v>
      </c>
      <c r="E186" s="298"/>
      <c r="F186" s="298">
        <v>0</v>
      </c>
      <c r="G186" s="298">
        <f t="shared" si="21"/>
        <v>0</v>
      </c>
      <c r="H186" s="289" t="str">
        <f t="shared" si="22"/>
        <v>否</v>
      </c>
    </row>
    <row r="187" ht="37.5" hidden="1" customHeight="1" spans="1:8">
      <c r="A187" s="296">
        <v>2013350</v>
      </c>
      <c r="B187" s="297" t="s">
        <v>218</v>
      </c>
      <c r="C187" s="298"/>
      <c r="D187" s="298">
        <f t="shared" si="28"/>
        <v>0</v>
      </c>
      <c r="E187" s="298"/>
      <c r="F187" s="298">
        <v>0</v>
      </c>
      <c r="G187" s="298">
        <f t="shared" si="21"/>
        <v>0</v>
      </c>
      <c r="H187" s="289" t="str">
        <f t="shared" si="22"/>
        <v>否</v>
      </c>
    </row>
    <row r="188" ht="37.5" customHeight="1" spans="1:8">
      <c r="A188" s="296">
        <v>2013399</v>
      </c>
      <c r="B188" s="297" t="s">
        <v>310</v>
      </c>
      <c r="C188" s="298">
        <v>20</v>
      </c>
      <c r="D188" s="298">
        <f t="shared" si="28"/>
        <v>-20</v>
      </c>
      <c r="E188" s="298"/>
      <c r="F188" s="298">
        <v>-20</v>
      </c>
      <c r="G188" s="298">
        <f t="shared" si="21"/>
        <v>0</v>
      </c>
      <c r="H188" s="289" t="str">
        <f>IF(LEN(A188)=3,"是",IF(B188&lt;&gt;"",IF(SUM(C188:C188)&lt;&gt;0,"是","否"),"是"))</f>
        <v>是</v>
      </c>
    </row>
    <row r="189" ht="37.5" customHeight="1" spans="1:8">
      <c r="A189" s="293">
        <v>20134</v>
      </c>
      <c r="B189" s="294" t="s">
        <v>311</v>
      </c>
      <c r="C189" s="295">
        <f>SUM(C190:C196)</f>
        <v>178</v>
      </c>
      <c r="D189" s="295">
        <f>SUM(D190:D196)</f>
        <v>-19</v>
      </c>
      <c r="E189" s="295">
        <f>SUM(E190:E196)</f>
        <v>0</v>
      </c>
      <c r="F189" s="295">
        <f>SUM(F190:F196)</f>
        <v>-19</v>
      </c>
      <c r="G189" s="295">
        <f>SUM(G190:G196)</f>
        <v>159</v>
      </c>
      <c r="H189" s="289" t="str">
        <f>IF(LEN(A189)=3,"是",IF(B189&lt;&gt;"",IF(SUM(C189:C189)&lt;&gt;0,"是","否"),"是"))</f>
        <v>是</v>
      </c>
    </row>
    <row r="190" ht="37.5" customHeight="1" spans="1:8">
      <c r="A190" s="296">
        <v>2013401</v>
      </c>
      <c r="B190" s="297" t="s">
        <v>209</v>
      </c>
      <c r="C190" s="298">
        <v>178</v>
      </c>
      <c r="D190" s="298">
        <f t="shared" ref="D190:D196" si="29">E190+F190</f>
        <v>-34</v>
      </c>
      <c r="E190" s="298"/>
      <c r="F190" s="298">
        <v>-34</v>
      </c>
      <c r="G190" s="298">
        <f t="shared" si="21"/>
        <v>144</v>
      </c>
      <c r="H190" s="289" t="str">
        <f>IF(LEN(A190)=3,"是",IF(B190&lt;&gt;"",IF(SUM(C190:C190)&lt;&gt;0,"是","否"),"是"))</f>
        <v>是</v>
      </c>
    </row>
    <row r="191" ht="37.5" hidden="1" customHeight="1" spans="1:8">
      <c r="A191" s="296">
        <v>2013402</v>
      </c>
      <c r="B191" s="297" t="s">
        <v>210</v>
      </c>
      <c r="C191" s="298"/>
      <c r="D191" s="298">
        <f t="shared" si="29"/>
        <v>0</v>
      </c>
      <c r="E191" s="298"/>
      <c r="F191" s="298">
        <v>0</v>
      </c>
      <c r="G191" s="298">
        <f t="shared" si="21"/>
        <v>0</v>
      </c>
      <c r="H191" s="289" t="str">
        <f t="shared" si="22"/>
        <v>否</v>
      </c>
    </row>
    <row r="192" ht="37.5" hidden="1" customHeight="1" spans="1:8">
      <c r="A192" s="296">
        <v>2013403</v>
      </c>
      <c r="B192" s="297" t="s">
        <v>211</v>
      </c>
      <c r="C192" s="298"/>
      <c r="D192" s="298">
        <f t="shared" si="29"/>
        <v>0</v>
      </c>
      <c r="E192" s="298"/>
      <c r="F192" s="298">
        <v>0</v>
      </c>
      <c r="G192" s="298">
        <f t="shared" si="21"/>
        <v>0</v>
      </c>
      <c r="H192" s="289" t="str">
        <f t="shared" si="22"/>
        <v>否</v>
      </c>
    </row>
    <row r="193" ht="37.5" customHeight="1" spans="1:8">
      <c r="A193" s="296">
        <v>2013404</v>
      </c>
      <c r="B193" s="297" t="s">
        <v>312</v>
      </c>
      <c r="C193" s="298"/>
      <c r="D193" s="298">
        <f t="shared" si="29"/>
        <v>4</v>
      </c>
      <c r="E193" s="298"/>
      <c r="F193" s="298">
        <v>4</v>
      </c>
      <c r="G193" s="298">
        <f t="shared" si="21"/>
        <v>4</v>
      </c>
      <c r="H193" s="289" t="s">
        <v>59</v>
      </c>
    </row>
    <row r="194" ht="37.5" hidden="1" customHeight="1" spans="1:8">
      <c r="A194" s="296">
        <v>2013405</v>
      </c>
      <c r="B194" s="297" t="s">
        <v>313</v>
      </c>
      <c r="C194" s="298"/>
      <c r="D194" s="298">
        <f t="shared" si="29"/>
        <v>0</v>
      </c>
      <c r="E194" s="298"/>
      <c r="F194" s="298">
        <v>0</v>
      </c>
      <c r="G194" s="298">
        <f t="shared" si="21"/>
        <v>0</v>
      </c>
      <c r="H194" s="289" t="str">
        <f t="shared" si="22"/>
        <v>否</v>
      </c>
    </row>
    <row r="195" ht="37.5" hidden="1" customHeight="1" spans="1:8">
      <c r="A195" s="296">
        <v>2013450</v>
      </c>
      <c r="B195" s="297" t="s">
        <v>218</v>
      </c>
      <c r="C195" s="298"/>
      <c r="D195" s="298">
        <f t="shared" si="29"/>
        <v>0</v>
      </c>
      <c r="E195" s="298"/>
      <c r="F195" s="298">
        <v>0</v>
      </c>
      <c r="G195" s="298">
        <f t="shared" si="21"/>
        <v>0</v>
      </c>
      <c r="H195" s="289" t="str">
        <f t="shared" si="22"/>
        <v>否</v>
      </c>
    </row>
    <row r="196" ht="37.5" customHeight="1" spans="1:8">
      <c r="A196" s="296">
        <v>2013499</v>
      </c>
      <c r="B196" s="297" t="s">
        <v>314</v>
      </c>
      <c r="C196" s="298"/>
      <c r="D196" s="298">
        <f t="shared" si="29"/>
        <v>11</v>
      </c>
      <c r="E196" s="298"/>
      <c r="F196" s="298">
        <v>11</v>
      </c>
      <c r="G196" s="298">
        <f t="shared" si="21"/>
        <v>11</v>
      </c>
      <c r="H196" s="289" t="s">
        <v>59</v>
      </c>
    </row>
    <row r="197" ht="37.5" hidden="1" customHeight="1" spans="1:8">
      <c r="A197" s="293">
        <v>20135</v>
      </c>
      <c r="B197" s="294" t="s">
        <v>315</v>
      </c>
      <c r="C197" s="301">
        <v>0</v>
      </c>
      <c r="D197" s="301"/>
      <c r="E197" s="301"/>
      <c r="F197" s="301"/>
      <c r="G197" s="301"/>
      <c r="H197" s="289" t="str">
        <f t="shared" si="22"/>
        <v>否</v>
      </c>
    </row>
    <row r="198" ht="37.5" hidden="1" customHeight="1" spans="1:8">
      <c r="A198" s="296">
        <v>2013501</v>
      </c>
      <c r="B198" s="297" t="s">
        <v>209</v>
      </c>
      <c r="C198" s="298"/>
      <c r="D198" s="298">
        <f>E198+F198</f>
        <v>0</v>
      </c>
      <c r="E198" s="298"/>
      <c r="F198" s="298">
        <v>0</v>
      </c>
      <c r="G198" s="298">
        <f>C198+D198</f>
        <v>0</v>
      </c>
      <c r="H198" s="289" t="str">
        <f t="shared" si="22"/>
        <v>否</v>
      </c>
    </row>
    <row r="199" ht="37.5" hidden="1" customHeight="1" spans="1:8">
      <c r="A199" s="296">
        <v>2013502</v>
      </c>
      <c r="B199" s="297" t="s">
        <v>210</v>
      </c>
      <c r="C199" s="298"/>
      <c r="D199" s="298">
        <f>E199+F199</f>
        <v>0</v>
      </c>
      <c r="E199" s="298"/>
      <c r="F199" s="298">
        <v>0</v>
      </c>
      <c r="G199" s="298">
        <f>C199+D199</f>
        <v>0</v>
      </c>
      <c r="H199" s="289" t="str">
        <f>IF(LEN(A199)=3,"是",IF(B199&lt;&gt;"",IF(SUM(C199:C199)&lt;&gt;0,"是","否"),"是"))</f>
        <v>否</v>
      </c>
    </row>
    <row r="200" ht="37.5" hidden="1" customHeight="1" spans="1:8">
      <c r="A200" s="296">
        <v>2013503</v>
      </c>
      <c r="B200" s="297" t="s">
        <v>211</v>
      </c>
      <c r="C200" s="298"/>
      <c r="D200" s="298">
        <f>E200+F200</f>
        <v>0</v>
      </c>
      <c r="E200" s="298"/>
      <c r="F200" s="298">
        <v>0</v>
      </c>
      <c r="G200" s="298">
        <f>C200+D200</f>
        <v>0</v>
      </c>
      <c r="H200" s="289" t="str">
        <f>IF(LEN(A200)=3,"是",IF(B200&lt;&gt;"",IF(SUM(C200:C200)&lt;&gt;0,"是","否"),"是"))</f>
        <v>否</v>
      </c>
    </row>
    <row r="201" ht="37.5" hidden="1" customHeight="1" spans="1:8">
      <c r="A201" s="296">
        <v>2013550</v>
      </c>
      <c r="B201" s="297" t="s">
        <v>218</v>
      </c>
      <c r="C201" s="298"/>
      <c r="D201" s="298">
        <f>E201+F201</f>
        <v>0</v>
      </c>
      <c r="E201" s="298"/>
      <c r="F201" s="298">
        <v>0</v>
      </c>
      <c r="G201" s="298">
        <f>C201+D201</f>
        <v>0</v>
      </c>
      <c r="H201" s="289" t="str">
        <f>IF(LEN(A201)=3,"是",IF(B201&lt;&gt;"",IF(SUM(C201:C201)&lt;&gt;0,"是","否"),"是"))</f>
        <v>否</v>
      </c>
    </row>
    <row r="202" ht="37.5" hidden="1" customHeight="1" spans="1:8">
      <c r="A202" s="296">
        <v>2013599</v>
      </c>
      <c r="B202" s="297" t="s">
        <v>316</v>
      </c>
      <c r="C202" s="298"/>
      <c r="D202" s="298">
        <f>E202+F202</f>
        <v>0</v>
      </c>
      <c r="E202" s="298"/>
      <c r="F202" s="298">
        <v>0</v>
      </c>
      <c r="G202" s="298">
        <f>C202+D202</f>
        <v>0</v>
      </c>
      <c r="H202" s="289" t="str">
        <f>IF(LEN(A202)=3,"是",IF(B202&lt;&gt;"",IF(SUM(C202:C202)&lt;&gt;0,"是","否"),"是"))</f>
        <v>否</v>
      </c>
    </row>
    <row r="203" ht="37.5" hidden="1" customHeight="1" spans="1:8">
      <c r="A203" s="293">
        <v>20136</v>
      </c>
      <c r="B203" s="294" t="s">
        <v>317</v>
      </c>
      <c r="C203" s="295">
        <f>SUM(C204:C208)</f>
        <v>0</v>
      </c>
      <c r="D203" s="295">
        <f>SUM(D204:D208)</f>
        <v>0</v>
      </c>
      <c r="E203" s="295">
        <f>SUM(E204:E208)</f>
        <v>0</v>
      </c>
      <c r="F203" s="295">
        <f>SUM(F204:F208)</f>
        <v>0</v>
      </c>
      <c r="G203" s="295">
        <f>SUM(G204:G208)</f>
        <v>0</v>
      </c>
      <c r="H203" s="289" t="str">
        <f>IF(LEN(A203)=3,"是",IF(B203&lt;&gt;"",IF(SUM(C203:C203)&lt;&gt;0,"是","否"),"是"))</f>
        <v>否</v>
      </c>
    </row>
    <row r="204" ht="37.5" hidden="1" customHeight="1" spans="1:8">
      <c r="A204" s="296">
        <v>2013601</v>
      </c>
      <c r="B204" s="297" t="s">
        <v>209</v>
      </c>
      <c r="C204" s="298"/>
      <c r="D204" s="298">
        <f>E204+F204</f>
        <v>0</v>
      </c>
      <c r="E204" s="298"/>
      <c r="F204" s="298">
        <v>0</v>
      </c>
      <c r="G204" s="298">
        <f>C204+D204</f>
        <v>0</v>
      </c>
      <c r="H204" s="289" t="str">
        <f>IF(LEN(A204)=3,"是",IF(B204&lt;&gt;"",IF(SUM(C204:C204)&lt;&gt;0,"是","否"),"是"))</f>
        <v>否</v>
      </c>
    </row>
    <row r="205" ht="37.5" hidden="1" customHeight="1" spans="1:8">
      <c r="A205" s="296">
        <v>2013602</v>
      </c>
      <c r="B205" s="297" t="s">
        <v>210</v>
      </c>
      <c r="C205" s="298"/>
      <c r="D205" s="298">
        <f>E205+F205</f>
        <v>0</v>
      </c>
      <c r="E205" s="298"/>
      <c r="F205" s="298">
        <v>0</v>
      </c>
      <c r="G205" s="298">
        <f>C205+D205</f>
        <v>0</v>
      </c>
      <c r="H205" s="289" t="str">
        <f>IF(LEN(A205)=3,"是",IF(B205&lt;&gt;"",IF(SUM(C205:C205)&lt;&gt;0,"是","否"),"是"))</f>
        <v>否</v>
      </c>
    </row>
    <row r="206" ht="37.5" hidden="1" customHeight="1" spans="1:8">
      <c r="A206" s="296">
        <v>2013603</v>
      </c>
      <c r="B206" s="297" t="s">
        <v>211</v>
      </c>
      <c r="C206" s="298"/>
      <c r="D206" s="298">
        <f>E206+F206</f>
        <v>0</v>
      </c>
      <c r="E206" s="298"/>
      <c r="F206" s="298">
        <v>0</v>
      </c>
      <c r="G206" s="298">
        <f>C206+D206</f>
        <v>0</v>
      </c>
      <c r="H206" s="289" t="str">
        <f>IF(LEN(A206)=3,"是",IF(B206&lt;&gt;"",IF(SUM(C206:C206)&lt;&gt;0,"是","否"),"是"))</f>
        <v>否</v>
      </c>
    </row>
    <row r="207" ht="37.5" hidden="1" customHeight="1" spans="1:8">
      <c r="A207" s="296">
        <v>2013650</v>
      </c>
      <c r="B207" s="297" t="s">
        <v>218</v>
      </c>
      <c r="C207" s="298"/>
      <c r="D207" s="298">
        <f>E207+F207</f>
        <v>0</v>
      </c>
      <c r="E207" s="298"/>
      <c r="F207" s="298">
        <v>0</v>
      </c>
      <c r="G207" s="298">
        <f>C207+D207</f>
        <v>0</v>
      </c>
      <c r="H207" s="289" t="str">
        <f>IF(LEN(A207)=3,"是",IF(B207&lt;&gt;"",IF(SUM(C207:C207)&lt;&gt;0,"是","否"),"是"))</f>
        <v>否</v>
      </c>
    </row>
    <row r="208" ht="37.5" hidden="1" customHeight="1" spans="1:8">
      <c r="A208" s="296">
        <v>2013699</v>
      </c>
      <c r="B208" s="297" t="s">
        <v>318</v>
      </c>
      <c r="C208" s="298"/>
      <c r="D208" s="298">
        <f>E208+F208</f>
        <v>0</v>
      </c>
      <c r="E208" s="298"/>
      <c r="F208" s="298">
        <v>0</v>
      </c>
      <c r="G208" s="298">
        <f>C208+D208</f>
        <v>0</v>
      </c>
      <c r="H208" s="289" t="str">
        <f>IF(LEN(A208)=3,"是",IF(B208&lt;&gt;"",IF(SUM(C208:C208)&lt;&gt;0,"是","否"),"是"))</f>
        <v>否</v>
      </c>
    </row>
    <row r="209" ht="37.5" hidden="1" customHeight="1" spans="1:8">
      <c r="A209" s="293">
        <v>20137</v>
      </c>
      <c r="B209" s="294" t="s">
        <v>319</v>
      </c>
      <c r="C209" s="301">
        <v>0</v>
      </c>
      <c r="D209" s="301"/>
      <c r="E209" s="301"/>
      <c r="F209" s="301"/>
      <c r="G209" s="301"/>
      <c r="H209" s="289" t="str">
        <f>IF(LEN(A209)=3,"是",IF(B209&lt;&gt;"",IF(SUM(C209:C209)&lt;&gt;0,"是","否"),"是"))</f>
        <v>否</v>
      </c>
    </row>
    <row r="210" ht="37.5" hidden="1" customHeight="1" spans="1:8">
      <c r="A210" s="296">
        <v>2013701</v>
      </c>
      <c r="B210" s="297" t="s">
        <v>209</v>
      </c>
      <c r="C210" s="298"/>
      <c r="D210" s="298">
        <f t="shared" ref="D210:D215" si="30">E210+F210</f>
        <v>0</v>
      </c>
      <c r="E210" s="298"/>
      <c r="F210" s="298">
        <v>0</v>
      </c>
      <c r="G210" s="298">
        <f t="shared" ref="G210:G215" si="31">C210+D210</f>
        <v>0</v>
      </c>
      <c r="H210" s="289" t="str">
        <f>IF(LEN(A210)=3,"是",IF(B210&lt;&gt;"",IF(SUM(C210:C210)&lt;&gt;0,"是","否"),"是"))</f>
        <v>否</v>
      </c>
    </row>
    <row r="211" ht="37.5" hidden="1" customHeight="1" spans="1:8">
      <c r="A211" s="296">
        <v>2013702</v>
      </c>
      <c r="B211" s="297" t="s">
        <v>210</v>
      </c>
      <c r="C211" s="298"/>
      <c r="D211" s="298">
        <f t="shared" si="30"/>
        <v>0</v>
      </c>
      <c r="E211" s="298"/>
      <c r="F211" s="298">
        <v>0</v>
      </c>
      <c r="G211" s="298">
        <f t="shared" si="31"/>
        <v>0</v>
      </c>
      <c r="H211" s="289" t="str">
        <f>IF(LEN(A211)=3,"是",IF(B211&lt;&gt;"",IF(SUM(C211:C211)&lt;&gt;0,"是","否"),"是"))</f>
        <v>否</v>
      </c>
    </row>
    <row r="212" ht="37.5" hidden="1" customHeight="1" spans="1:8">
      <c r="A212" s="296">
        <v>2013703</v>
      </c>
      <c r="B212" s="297" t="s">
        <v>211</v>
      </c>
      <c r="C212" s="298"/>
      <c r="D212" s="298">
        <f t="shared" si="30"/>
        <v>0</v>
      </c>
      <c r="E212" s="298"/>
      <c r="F212" s="298">
        <v>0</v>
      </c>
      <c r="G212" s="298">
        <f t="shared" si="31"/>
        <v>0</v>
      </c>
      <c r="H212" s="289" t="str">
        <f>IF(LEN(A212)=3,"是",IF(B212&lt;&gt;"",IF(SUM(C212:C212)&lt;&gt;0,"是","否"),"是"))</f>
        <v>否</v>
      </c>
    </row>
    <row r="213" ht="37.5" hidden="1" customHeight="1" spans="1:8">
      <c r="A213" s="296">
        <v>2013704</v>
      </c>
      <c r="B213" s="297" t="s">
        <v>320</v>
      </c>
      <c r="C213" s="298"/>
      <c r="D213" s="298">
        <f t="shared" si="30"/>
        <v>0</v>
      </c>
      <c r="E213" s="298"/>
      <c r="F213" s="298">
        <v>0</v>
      </c>
      <c r="G213" s="298">
        <f t="shared" si="31"/>
        <v>0</v>
      </c>
      <c r="H213" s="289" t="str">
        <f>IF(LEN(A213)=3,"是",IF(B213&lt;&gt;"",IF(SUM(C213:C213)&lt;&gt;0,"是","否"),"是"))</f>
        <v>否</v>
      </c>
    </row>
    <row r="214" ht="37.5" hidden="1" customHeight="1" spans="1:8">
      <c r="A214" s="296">
        <v>2013750</v>
      </c>
      <c r="B214" s="297" t="s">
        <v>218</v>
      </c>
      <c r="C214" s="298"/>
      <c r="D214" s="298">
        <f t="shared" si="30"/>
        <v>0</v>
      </c>
      <c r="E214" s="298"/>
      <c r="F214" s="298">
        <v>0</v>
      </c>
      <c r="G214" s="298">
        <f t="shared" si="31"/>
        <v>0</v>
      </c>
      <c r="H214" s="289" t="str">
        <f>IF(LEN(A214)=3,"是",IF(B214&lt;&gt;"",IF(SUM(C214:C214)&lt;&gt;0,"是","否"),"是"))</f>
        <v>否</v>
      </c>
    </row>
    <row r="215" ht="37.5" hidden="1" customHeight="1" spans="1:8">
      <c r="A215" s="296">
        <v>2013799</v>
      </c>
      <c r="B215" s="297" t="s">
        <v>321</v>
      </c>
      <c r="C215" s="298"/>
      <c r="D215" s="298">
        <f t="shared" si="30"/>
        <v>0</v>
      </c>
      <c r="E215" s="298"/>
      <c r="F215" s="298">
        <v>0</v>
      </c>
      <c r="G215" s="298">
        <f t="shared" si="31"/>
        <v>0</v>
      </c>
      <c r="H215" s="289" t="str">
        <f>IF(LEN(A215)=3,"是",IF(B215&lt;&gt;"",IF(SUM(C215:C215)&lt;&gt;0,"是","否"),"是"))</f>
        <v>否</v>
      </c>
    </row>
    <row r="216" ht="37.5" customHeight="1" spans="1:8">
      <c r="A216" s="293">
        <v>20138</v>
      </c>
      <c r="B216" s="294" t="s">
        <v>322</v>
      </c>
      <c r="C216" s="295">
        <f>SUM(C217:C230)</f>
        <v>1325</v>
      </c>
      <c r="D216" s="295">
        <f>SUM(D217:D230)</f>
        <v>-142</v>
      </c>
      <c r="E216" s="295">
        <f>SUM(E217:E230)</f>
        <v>0</v>
      </c>
      <c r="F216" s="295">
        <f>SUM(F217:F230)</f>
        <v>-142</v>
      </c>
      <c r="G216" s="295">
        <f>SUM(G217:G230)</f>
        <v>1183</v>
      </c>
      <c r="H216" s="289" t="str">
        <f>IF(LEN(A216)=3,"是",IF(B216&lt;&gt;"",IF(SUM(C216:C216)&lt;&gt;0,"是","否"),"是"))</f>
        <v>是</v>
      </c>
    </row>
    <row r="217" ht="37.5" customHeight="1" spans="1:8">
      <c r="A217" s="296">
        <v>2013801</v>
      </c>
      <c r="B217" s="297" t="s">
        <v>209</v>
      </c>
      <c r="C217" s="298">
        <v>1204</v>
      </c>
      <c r="D217" s="298">
        <f t="shared" ref="D217:D230" si="32">E217+F217</f>
        <v>-98</v>
      </c>
      <c r="E217" s="298"/>
      <c r="F217" s="298">
        <v>-98</v>
      </c>
      <c r="G217" s="298">
        <f t="shared" ref="G217:G230" si="33">C217+D217</f>
        <v>1106</v>
      </c>
      <c r="H217" s="289" t="str">
        <f>IF(LEN(A217)=3,"是",IF(B217&lt;&gt;"",IF(SUM(C217:C217)&lt;&gt;0,"是","否"),"是"))</f>
        <v>是</v>
      </c>
    </row>
    <row r="218" ht="37.5" hidden="1" customHeight="1" spans="1:8">
      <c r="A218" s="296">
        <v>2013802</v>
      </c>
      <c r="B218" s="297" t="s">
        <v>210</v>
      </c>
      <c r="C218" s="298"/>
      <c r="D218" s="298">
        <f t="shared" si="32"/>
        <v>0</v>
      </c>
      <c r="E218" s="298"/>
      <c r="F218" s="298">
        <v>0</v>
      </c>
      <c r="G218" s="298">
        <f t="shared" si="33"/>
        <v>0</v>
      </c>
      <c r="H218" s="289" t="str">
        <f>IF(LEN(A218)=3,"是",IF(B218&lt;&gt;"",IF(SUM(C218:C218)&lt;&gt;0,"是","否"),"是"))</f>
        <v>否</v>
      </c>
    </row>
    <row r="219" ht="37.5" hidden="1" customHeight="1" spans="1:8">
      <c r="A219" s="296">
        <v>2013803</v>
      </c>
      <c r="B219" s="297" t="s">
        <v>211</v>
      </c>
      <c r="C219" s="298"/>
      <c r="D219" s="298">
        <f t="shared" si="32"/>
        <v>0</v>
      </c>
      <c r="E219" s="298"/>
      <c r="F219" s="298">
        <v>0</v>
      </c>
      <c r="G219" s="298">
        <f t="shared" si="33"/>
        <v>0</v>
      </c>
      <c r="H219" s="289" t="str">
        <f>IF(LEN(A219)=3,"是",IF(B219&lt;&gt;"",IF(SUM(C219:C219)&lt;&gt;0,"是","否"),"是"))</f>
        <v>否</v>
      </c>
    </row>
    <row r="220" ht="37.5" customHeight="1" spans="1:8">
      <c r="A220" s="296">
        <v>2013804</v>
      </c>
      <c r="B220" s="297" t="s">
        <v>323</v>
      </c>
      <c r="C220" s="298">
        <v>11</v>
      </c>
      <c r="D220" s="298">
        <f t="shared" si="32"/>
        <v>-11</v>
      </c>
      <c r="E220" s="298"/>
      <c r="F220" s="298">
        <v>-11</v>
      </c>
      <c r="G220" s="298">
        <f t="shared" si="33"/>
        <v>0</v>
      </c>
      <c r="H220" s="289" t="str">
        <f>IF(LEN(A220)=3,"是",IF(B220&lt;&gt;"",IF(SUM(C220:C220)&lt;&gt;0,"是","否"),"是"))</f>
        <v>是</v>
      </c>
    </row>
    <row r="221" ht="37.5" hidden="1" customHeight="1" spans="1:8">
      <c r="A221" s="296">
        <v>2013805</v>
      </c>
      <c r="B221" s="297" t="s">
        <v>324</v>
      </c>
      <c r="C221" s="298"/>
      <c r="D221" s="298">
        <f t="shared" si="32"/>
        <v>0</v>
      </c>
      <c r="E221" s="298"/>
      <c r="F221" s="298">
        <v>0</v>
      </c>
      <c r="G221" s="298">
        <f t="shared" si="33"/>
        <v>0</v>
      </c>
      <c r="H221" s="289" t="str">
        <f>IF(LEN(A221)=3,"是",IF(B221&lt;&gt;"",IF(SUM(C221:C221)&lt;&gt;0,"是","否"),"是"))</f>
        <v>否</v>
      </c>
    </row>
    <row r="222" ht="37.5" hidden="1" customHeight="1" spans="1:8">
      <c r="A222" s="296">
        <v>2013808</v>
      </c>
      <c r="B222" s="297" t="s">
        <v>249</v>
      </c>
      <c r="C222" s="298"/>
      <c r="D222" s="298">
        <f t="shared" si="32"/>
        <v>0</v>
      </c>
      <c r="E222" s="298"/>
      <c r="F222" s="298">
        <v>0</v>
      </c>
      <c r="G222" s="298">
        <f t="shared" si="33"/>
        <v>0</v>
      </c>
      <c r="H222" s="289" t="str">
        <f>IF(LEN(A222)=3,"是",IF(B222&lt;&gt;"",IF(SUM(C222:C222)&lt;&gt;0,"是","否"),"是"))</f>
        <v>否</v>
      </c>
    </row>
    <row r="223" ht="37.5" hidden="1" customHeight="1" spans="1:8">
      <c r="A223" s="296">
        <v>2013810</v>
      </c>
      <c r="B223" s="297" t="s">
        <v>325</v>
      </c>
      <c r="C223" s="298"/>
      <c r="D223" s="298">
        <f t="shared" si="32"/>
        <v>0</v>
      </c>
      <c r="E223" s="298"/>
      <c r="F223" s="298">
        <v>0</v>
      </c>
      <c r="G223" s="298">
        <f t="shared" si="33"/>
        <v>0</v>
      </c>
      <c r="H223" s="289" t="str">
        <f>IF(LEN(A223)=3,"是",IF(B223&lt;&gt;"",IF(SUM(C223:C223)&lt;&gt;0,"是","否"),"是"))</f>
        <v>否</v>
      </c>
    </row>
    <row r="224" ht="37.5" hidden="1" customHeight="1" spans="1:8">
      <c r="A224" s="296">
        <v>2013812</v>
      </c>
      <c r="B224" s="297" t="s">
        <v>326</v>
      </c>
      <c r="C224" s="298"/>
      <c r="D224" s="298">
        <f t="shared" si="32"/>
        <v>0</v>
      </c>
      <c r="E224" s="298"/>
      <c r="F224" s="298">
        <v>0</v>
      </c>
      <c r="G224" s="298">
        <f t="shared" si="33"/>
        <v>0</v>
      </c>
      <c r="H224" s="289" t="str">
        <f>IF(LEN(A224)=3,"是",IF(B224&lt;&gt;"",IF(SUM(C224:C224)&lt;&gt;0,"是","否"),"是"))</f>
        <v>否</v>
      </c>
    </row>
    <row r="225" ht="37.5" hidden="1" customHeight="1" spans="1:8">
      <c r="A225" s="296">
        <v>2013813</v>
      </c>
      <c r="B225" s="297" t="s">
        <v>327</v>
      </c>
      <c r="C225" s="298"/>
      <c r="D225" s="298">
        <f t="shared" si="32"/>
        <v>0</v>
      </c>
      <c r="E225" s="298"/>
      <c r="F225" s="298">
        <v>0</v>
      </c>
      <c r="G225" s="298">
        <f t="shared" si="33"/>
        <v>0</v>
      </c>
      <c r="H225" s="289" t="str">
        <f>IF(LEN(A225)=3,"是",IF(B225&lt;&gt;"",IF(SUM(C225:C225)&lt;&gt;0,"是","否"),"是"))</f>
        <v>否</v>
      </c>
    </row>
    <row r="226" ht="37.5" hidden="1" customHeight="1" spans="1:8">
      <c r="A226" s="296">
        <v>2013814</v>
      </c>
      <c r="B226" s="297" t="s">
        <v>328</v>
      </c>
      <c r="C226" s="298"/>
      <c r="D226" s="298">
        <f t="shared" si="32"/>
        <v>0</v>
      </c>
      <c r="E226" s="298"/>
      <c r="F226" s="298">
        <v>0</v>
      </c>
      <c r="G226" s="298">
        <f t="shared" si="33"/>
        <v>0</v>
      </c>
      <c r="H226" s="289" t="str">
        <f>IF(LEN(A226)=3,"是",IF(B226&lt;&gt;"",IF(SUM(C226:C226)&lt;&gt;0,"是","否"),"是"))</f>
        <v>否</v>
      </c>
    </row>
    <row r="227" ht="37.5" hidden="1" customHeight="1" spans="1:8">
      <c r="A227" s="296">
        <v>2013815</v>
      </c>
      <c r="B227" s="297" t="s">
        <v>329</v>
      </c>
      <c r="C227" s="298"/>
      <c r="D227" s="298">
        <f t="shared" si="32"/>
        <v>0</v>
      </c>
      <c r="E227" s="298"/>
      <c r="F227" s="298">
        <v>0</v>
      </c>
      <c r="G227" s="298">
        <f t="shared" si="33"/>
        <v>0</v>
      </c>
      <c r="H227" s="289" t="str">
        <f>IF(LEN(A227)=3,"是",IF(B227&lt;&gt;"",IF(SUM(C227:C227)&lt;&gt;0,"是","否"),"是"))</f>
        <v>否</v>
      </c>
    </row>
    <row r="228" ht="37.5" customHeight="1" spans="1:8">
      <c r="A228" s="296">
        <v>2013816</v>
      </c>
      <c r="B228" s="297" t="s">
        <v>330</v>
      </c>
      <c r="C228" s="298">
        <v>5</v>
      </c>
      <c r="D228" s="298">
        <f t="shared" si="32"/>
        <v>6</v>
      </c>
      <c r="E228" s="298"/>
      <c r="F228" s="298">
        <v>6</v>
      </c>
      <c r="G228" s="298">
        <f t="shared" si="33"/>
        <v>11</v>
      </c>
      <c r="H228" s="289" t="str">
        <f>IF(LEN(A228)=3,"是",IF(B228&lt;&gt;"",IF(SUM(C228:C228)&lt;&gt;0,"是","否"),"是"))</f>
        <v>是</v>
      </c>
    </row>
    <row r="229" ht="37.5" hidden="1" customHeight="1" spans="1:8">
      <c r="A229" s="296">
        <v>2013850</v>
      </c>
      <c r="B229" s="297" t="s">
        <v>218</v>
      </c>
      <c r="C229" s="298"/>
      <c r="D229" s="298">
        <f t="shared" si="32"/>
        <v>0</v>
      </c>
      <c r="E229" s="298"/>
      <c r="F229" s="298">
        <v>0</v>
      </c>
      <c r="G229" s="298">
        <f t="shared" si="33"/>
        <v>0</v>
      </c>
      <c r="H229" s="289" t="str">
        <f>IF(LEN(A229)=3,"是",IF(B229&lt;&gt;"",IF(SUM(C229:C229)&lt;&gt;0,"是","否"),"是"))</f>
        <v>否</v>
      </c>
    </row>
    <row r="230" ht="37.5" customHeight="1" spans="1:8">
      <c r="A230" s="296">
        <v>2013899</v>
      </c>
      <c r="B230" s="297" t="s">
        <v>331</v>
      </c>
      <c r="C230" s="298">
        <v>105</v>
      </c>
      <c r="D230" s="298">
        <f t="shared" si="32"/>
        <v>-39</v>
      </c>
      <c r="E230" s="298"/>
      <c r="F230" s="298">
        <v>-39</v>
      </c>
      <c r="G230" s="298">
        <f t="shared" si="33"/>
        <v>66</v>
      </c>
      <c r="H230" s="289" t="str">
        <f>IF(LEN(A230)=3,"是",IF(B230&lt;&gt;"",IF(SUM(C230:C230)&lt;&gt;0,"是","否"),"是"))</f>
        <v>是</v>
      </c>
    </row>
    <row r="231" ht="37.5" customHeight="1" spans="1:8">
      <c r="A231" s="296">
        <v>20139</v>
      </c>
      <c r="B231" s="294" t="s">
        <v>332</v>
      </c>
      <c r="C231" s="295">
        <f>SUM(C232:C237)</f>
        <v>0</v>
      </c>
      <c r="D231" s="295">
        <f>SUM(D232:D237)</f>
        <v>40</v>
      </c>
      <c r="E231" s="295">
        <f>SUM(E232:E237)</f>
        <v>0</v>
      </c>
      <c r="F231" s="295">
        <f>SUM(F232:F237)</f>
        <v>40</v>
      </c>
      <c r="G231" s="295">
        <f>SUM(G232:G237)</f>
        <v>40</v>
      </c>
      <c r="H231" s="289" t="s">
        <v>59</v>
      </c>
    </row>
    <row r="232" ht="37.5" customHeight="1" spans="1:8">
      <c r="A232" s="296">
        <v>2013901</v>
      </c>
      <c r="B232" s="297" t="s">
        <v>209</v>
      </c>
      <c r="C232" s="298"/>
      <c r="D232" s="298">
        <f t="shared" ref="D232:D237" si="34">E232+F232</f>
        <v>40</v>
      </c>
      <c r="E232" s="298"/>
      <c r="F232" s="298">
        <v>40</v>
      </c>
      <c r="G232" s="298">
        <f>C232+D232</f>
        <v>40</v>
      </c>
      <c r="H232" s="289" t="s">
        <v>59</v>
      </c>
    </row>
    <row r="233" ht="37.5" hidden="1" customHeight="1" spans="1:8">
      <c r="A233" s="296">
        <v>2013902</v>
      </c>
      <c r="B233" s="297" t="s">
        <v>210</v>
      </c>
      <c r="C233" s="298"/>
      <c r="D233" s="298">
        <f t="shared" si="34"/>
        <v>0</v>
      </c>
      <c r="E233" s="298"/>
      <c r="F233" s="298">
        <v>0</v>
      </c>
      <c r="G233" s="298"/>
      <c r="H233" s="289" t="s">
        <v>333</v>
      </c>
    </row>
    <row r="234" ht="37.5" hidden="1" customHeight="1" spans="1:8">
      <c r="A234" s="296">
        <v>2013903</v>
      </c>
      <c r="B234" s="297" t="s">
        <v>211</v>
      </c>
      <c r="C234" s="298"/>
      <c r="D234" s="298">
        <f t="shared" si="34"/>
        <v>0</v>
      </c>
      <c r="E234" s="298"/>
      <c r="F234" s="298">
        <v>0</v>
      </c>
      <c r="G234" s="298"/>
      <c r="H234" s="289" t="s">
        <v>333</v>
      </c>
    </row>
    <row r="235" ht="37.5" hidden="1" customHeight="1" spans="1:8">
      <c r="A235" s="296">
        <v>2013904</v>
      </c>
      <c r="B235" s="297" t="s">
        <v>303</v>
      </c>
      <c r="C235" s="298"/>
      <c r="D235" s="298">
        <f t="shared" si="34"/>
        <v>0</v>
      </c>
      <c r="E235" s="298"/>
      <c r="F235" s="298">
        <v>0</v>
      </c>
      <c r="G235" s="298"/>
      <c r="H235" s="289" t="s">
        <v>333</v>
      </c>
    </row>
    <row r="236" ht="37.5" hidden="1" customHeight="1" spans="1:8">
      <c r="A236" s="296">
        <v>2013950</v>
      </c>
      <c r="B236" s="297" t="s">
        <v>218</v>
      </c>
      <c r="C236" s="298"/>
      <c r="D236" s="298">
        <f t="shared" si="34"/>
        <v>0</v>
      </c>
      <c r="E236" s="298"/>
      <c r="F236" s="298">
        <v>0</v>
      </c>
      <c r="G236" s="298"/>
      <c r="H236" s="289" t="s">
        <v>333</v>
      </c>
    </row>
    <row r="237" ht="37.5" hidden="1" customHeight="1" spans="1:8">
      <c r="A237" s="296">
        <v>2013999</v>
      </c>
      <c r="B237" s="297" t="s">
        <v>334</v>
      </c>
      <c r="C237" s="298"/>
      <c r="D237" s="298">
        <f t="shared" si="34"/>
        <v>0</v>
      </c>
      <c r="E237" s="298"/>
      <c r="F237" s="298">
        <v>0</v>
      </c>
      <c r="G237" s="298"/>
      <c r="H237" s="289" t="s">
        <v>333</v>
      </c>
    </row>
    <row r="238" ht="37.5" customHeight="1" spans="1:8">
      <c r="A238" s="293">
        <v>20140</v>
      </c>
      <c r="B238" s="294" t="s">
        <v>335</v>
      </c>
      <c r="C238" s="295">
        <f>SUM(C239:C243)</f>
        <v>25</v>
      </c>
      <c r="D238" s="295">
        <f>SUM(D239:D243)</f>
        <v>50</v>
      </c>
      <c r="E238" s="295">
        <f>SUM(E239:E243)</f>
        <v>0</v>
      </c>
      <c r="F238" s="295">
        <f>SUM(F239:F243)</f>
        <v>50</v>
      </c>
      <c r="G238" s="295">
        <f>SUM(G239:G243)</f>
        <v>75</v>
      </c>
      <c r="H238" s="289" t="str">
        <f>IF(LEN(A238)=3,"是",IF(B238&lt;&gt;"",IF(SUM(C238:C238)&lt;&gt;0,"是","否"),"是"))</f>
        <v>是</v>
      </c>
    </row>
    <row r="239" ht="37.5" hidden="1" customHeight="1" spans="1:8">
      <c r="A239" s="293">
        <v>2014001</v>
      </c>
      <c r="B239" s="297" t="s">
        <v>209</v>
      </c>
      <c r="C239" s="298"/>
      <c r="D239" s="298">
        <f>E239+F239</f>
        <v>0</v>
      </c>
      <c r="E239" s="298"/>
      <c r="F239" s="298">
        <v>0</v>
      </c>
      <c r="G239" s="298"/>
      <c r="H239" s="289" t="s">
        <v>333</v>
      </c>
    </row>
    <row r="240" ht="37.5" customHeight="1" spans="1:8">
      <c r="A240" s="296">
        <v>2014002</v>
      </c>
      <c r="B240" s="297" t="s">
        <v>210</v>
      </c>
      <c r="C240" s="298">
        <v>25</v>
      </c>
      <c r="D240" s="298">
        <f>E240+F240</f>
        <v>45</v>
      </c>
      <c r="E240" s="298"/>
      <c r="F240" s="298">
        <v>45</v>
      </c>
      <c r="G240" s="298">
        <f>C240+D240</f>
        <v>70</v>
      </c>
      <c r="H240" s="289" t="str">
        <f>IF(LEN(A240)=3,"是",IF(B240&lt;&gt;"",IF(SUM(C240:C240)&lt;&gt;0,"是","否"),"是"))</f>
        <v>是</v>
      </c>
    </row>
    <row r="241" ht="37.5" hidden="1" customHeight="1" spans="1:8">
      <c r="A241" s="296">
        <v>2014003</v>
      </c>
      <c r="B241" s="297" t="s">
        <v>211</v>
      </c>
      <c r="C241" s="298"/>
      <c r="D241" s="298">
        <f>E241+F241</f>
        <v>0</v>
      </c>
      <c r="E241" s="298"/>
      <c r="F241" s="298">
        <v>0</v>
      </c>
      <c r="G241" s="298"/>
      <c r="H241" s="289" t="s">
        <v>333</v>
      </c>
    </row>
    <row r="242" ht="37.5" customHeight="1" spans="1:8">
      <c r="A242" s="296">
        <v>2014004</v>
      </c>
      <c r="B242" s="297" t="s">
        <v>336</v>
      </c>
      <c r="C242" s="298"/>
      <c r="D242" s="298">
        <f>E242+F242</f>
        <v>5</v>
      </c>
      <c r="E242" s="298"/>
      <c r="F242" s="298">
        <v>5</v>
      </c>
      <c r="G242" s="298">
        <f>C242+D242</f>
        <v>5</v>
      </c>
      <c r="H242" s="289" t="s">
        <v>59</v>
      </c>
    </row>
    <row r="243" ht="37.5" hidden="1" customHeight="1" spans="1:8">
      <c r="A243" s="296">
        <v>2014099</v>
      </c>
      <c r="B243" s="297" t="s">
        <v>337</v>
      </c>
      <c r="C243" s="298"/>
      <c r="D243" s="298">
        <f>E243+F243</f>
        <v>0</v>
      </c>
      <c r="E243" s="298"/>
      <c r="F243" s="298">
        <v>0</v>
      </c>
      <c r="G243" s="298"/>
      <c r="H243" s="289" t="s">
        <v>333</v>
      </c>
    </row>
    <row r="244" ht="37.5" hidden="1" customHeight="1" spans="1:8">
      <c r="A244" s="293">
        <v>20199</v>
      </c>
      <c r="B244" s="294" t="s">
        <v>338</v>
      </c>
      <c r="C244" s="295">
        <f>SUM(C245:C246)</f>
        <v>0</v>
      </c>
      <c r="D244" s="295">
        <f>SUM(D245:D246)</f>
        <v>0</v>
      </c>
      <c r="E244" s="295">
        <f>SUM(E245:E246)</f>
        <v>0</v>
      </c>
      <c r="F244" s="295">
        <f>SUM(F245:F246)</f>
        <v>0</v>
      </c>
      <c r="G244" s="295">
        <f>SUM(G245:G246)</f>
        <v>0</v>
      </c>
      <c r="H244" s="289" t="str">
        <f t="shared" ref="H244:H273" si="35">IF(LEN(A244)=3,"是",IF(B244&lt;&gt;"",IF(SUM(C244:C244)&lt;&gt;0,"是","否"),"是"))</f>
        <v>否</v>
      </c>
    </row>
    <row r="245" ht="37.5" hidden="1" customHeight="1" spans="1:8">
      <c r="A245" s="296">
        <v>2019901</v>
      </c>
      <c r="B245" s="297" t="s">
        <v>339</v>
      </c>
      <c r="C245" s="298"/>
      <c r="D245" s="298">
        <f>E245+F245</f>
        <v>0</v>
      </c>
      <c r="E245" s="298"/>
      <c r="F245" s="298">
        <v>0</v>
      </c>
      <c r="G245" s="298">
        <f>C245+D245</f>
        <v>0</v>
      </c>
      <c r="H245" s="289" t="str">
        <f t="shared" si="35"/>
        <v>否</v>
      </c>
    </row>
    <row r="246" ht="37.5" hidden="1" customHeight="1" spans="1:8">
      <c r="A246" s="296">
        <v>2019999</v>
      </c>
      <c r="B246" s="297" t="s">
        <v>340</v>
      </c>
      <c r="C246" s="298"/>
      <c r="D246" s="298">
        <f>E246+F246</f>
        <v>0</v>
      </c>
      <c r="E246" s="298"/>
      <c r="F246" s="298">
        <v>0</v>
      </c>
      <c r="G246" s="298">
        <f>C246+D246</f>
        <v>0</v>
      </c>
      <c r="H246" s="289" t="str">
        <f t="shared" si="35"/>
        <v>否</v>
      </c>
    </row>
    <row r="247" ht="37.5" customHeight="1" spans="1:8">
      <c r="A247" s="290">
        <v>202</v>
      </c>
      <c r="B247" s="291" t="s">
        <v>341</v>
      </c>
      <c r="C247" s="288">
        <v>0</v>
      </c>
      <c r="D247" s="288">
        <f>E247+F247</f>
        <v>0</v>
      </c>
      <c r="E247" s="288"/>
      <c r="F247" s="288"/>
      <c r="G247" s="288">
        <f>C247+D247</f>
        <v>0</v>
      </c>
      <c r="H247" s="289" t="str">
        <f>IF(LEN(A247)=3,"是",IF(B247&lt;&gt;"",IF(SUM(C247:C247)&lt;&gt;0,"是","否"),"是"))</f>
        <v>是</v>
      </c>
    </row>
    <row r="248" ht="37.5" customHeight="1" spans="1:8">
      <c r="A248" s="290">
        <v>203</v>
      </c>
      <c r="B248" s="291" t="s">
        <v>342</v>
      </c>
      <c r="C248" s="292">
        <f>SUM(C249,C253,C255,C257,C265)</f>
        <v>221</v>
      </c>
      <c r="D248" s="292">
        <f>SUM(D249,D253,D255,D257,D265)</f>
        <v>167</v>
      </c>
      <c r="E248" s="292">
        <f>SUM(E249,E253,E255,E257,E265)</f>
        <v>0</v>
      </c>
      <c r="F248" s="292">
        <f>SUM(F249,F253,F255,F257,F265)</f>
        <v>167</v>
      </c>
      <c r="G248" s="292">
        <f>SUM(G249,G253,G255,G257,G265)</f>
        <v>388</v>
      </c>
      <c r="H248" s="289" t="str">
        <f>IF(LEN(A248)=3,"是",IF(B248&lt;&gt;"",IF(SUM(C248:C248)&lt;&gt;0,"是","否"),"是"))</f>
        <v>是</v>
      </c>
    </row>
    <row r="249" ht="37.5" hidden="1" customHeight="1" spans="1:8">
      <c r="A249" s="293">
        <v>20301</v>
      </c>
      <c r="B249" s="294" t="s">
        <v>343</v>
      </c>
      <c r="C249" s="301">
        <v>0</v>
      </c>
      <c r="D249" s="301"/>
      <c r="E249" s="301"/>
      <c r="F249" s="301"/>
      <c r="G249" s="301"/>
      <c r="H249" s="289" t="str">
        <f t="shared" si="35"/>
        <v>否</v>
      </c>
    </row>
    <row r="250" ht="37.5" hidden="1" customHeight="1" spans="1:8">
      <c r="A250" s="296">
        <v>2030101</v>
      </c>
      <c r="B250" s="297" t="s">
        <v>344</v>
      </c>
      <c r="C250" s="298"/>
      <c r="D250" s="298">
        <f>E250+F250</f>
        <v>0</v>
      </c>
      <c r="E250" s="298"/>
      <c r="F250" s="298">
        <v>0</v>
      </c>
      <c r="G250" s="298">
        <f>C250+D250</f>
        <v>0</v>
      </c>
      <c r="H250" s="289" t="str">
        <f t="shared" si="35"/>
        <v>否</v>
      </c>
    </row>
    <row r="251" ht="37.5" hidden="1" customHeight="1" spans="1:8">
      <c r="A251" s="296">
        <v>2030102</v>
      </c>
      <c r="B251" s="297" t="s">
        <v>345</v>
      </c>
      <c r="C251" s="298"/>
      <c r="D251" s="298">
        <f>E251+F251</f>
        <v>0</v>
      </c>
      <c r="E251" s="298"/>
      <c r="F251" s="298">
        <v>0</v>
      </c>
      <c r="G251" s="298">
        <f>C251+D251</f>
        <v>0</v>
      </c>
      <c r="H251" s="289" t="str">
        <f t="shared" si="35"/>
        <v>否</v>
      </c>
    </row>
    <row r="252" ht="37.5" hidden="1" customHeight="1" spans="1:8">
      <c r="A252" s="296">
        <v>2030199</v>
      </c>
      <c r="B252" s="297" t="s">
        <v>346</v>
      </c>
      <c r="C252" s="298"/>
      <c r="D252" s="298">
        <f>E252+F252</f>
        <v>0</v>
      </c>
      <c r="E252" s="298"/>
      <c r="F252" s="298">
        <v>0</v>
      </c>
      <c r="G252" s="298">
        <f>C252+D252</f>
        <v>0</v>
      </c>
      <c r="H252" s="289" t="str">
        <f t="shared" si="35"/>
        <v>否</v>
      </c>
    </row>
    <row r="253" ht="37.5" hidden="1" customHeight="1" spans="1:8">
      <c r="A253" s="293">
        <v>20304</v>
      </c>
      <c r="B253" s="294" t="s">
        <v>347</v>
      </c>
      <c r="C253" s="301">
        <v>0</v>
      </c>
      <c r="D253" s="301"/>
      <c r="E253" s="301"/>
      <c r="F253" s="301"/>
      <c r="G253" s="301"/>
      <c r="H253" s="289" t="str">
        <f t="shared" si="35"/>
        <v>否</v>
      </c>
    </row>
    <row r="254" ht="37.5" hidden="1" customHeight="1" spans="1:8">
      <c r="A254" s="296">
        <v>2030401</v>
      </c>
      <c r="B254" s="297" t="s">
        <v>348</v>
      </c>
      <c r="C254" s="298"/>
      <c r="D254" s="298">
        <f>E254+F254</f>
        <v>0</v>
      </c>
      <c r="E254" s="298"/>
      <c r="F254" s="298">
        <v>0</v>
      </c>
      <c r="G254" s="298">
        <f>C254+D254</f>
        <v>0</v>
      </c>
      <c r="H254" s="289" t="str">
        <f t="shared" si="35"/>
        <v>否</v>
      </c>
    </row>
    <row r="255" ht="37.5" customHeight="1" spans="1:8">
      <c r="A255" s="293">
        <v>20305</v>
      </c>
      <c r="B255" s="294" t="s">
        <v>349</v>
      </c>
      <c r="C255" s="295">
        <f>C256</f>
        <v>2</v>
      </c>
      <c r="D255" s="295">
        <f>D256</f>
        <v>-2</v>
      </c>
      <c r="E255" s="295">
        <f>E256</f>
        <v>0</v>
      </c>
      <c r="F255" s="295">
        <f>F256</f>
        <v>-2</v>
      </c>
      <c r="G255" s="295">
        <f>G256</f>
        <v>0</v>
      </c>
      <c r="H255" s="289" t="str">
        <f>IF(LEN(A255)=3,"是",IF(B255&lt;&gt;"",IF(SUM(C255:C255)&lt;&gt;0,"是","否"),"是"))</f>
        <v>是</v>
      </c>
    </row>
    <row r="256" ht="37.5" customHeight="1" spans="1:8">
      <c r="A256" s="296">
        <v>2030501</v>
      </c>
      <c r="B256" s="297" t="s">
        <v>350</v>
      </c>
      <c r="C256" s="298">
        <v>2</v>
      </c>
      <c r="D256" s="298">
        <f>E256+F256</f>
        <v>-2</v>
      </c>
      <c r="E256" s="298"/>
      <c r="F256" s="298">
        <v>-2</v>
      </c>
      <c r="G256" s="298">
        <f>C256+D256</f>
        <v>0</v>
      </c>
      <c r="H256" s="289" t="str">
        <f>IF(LEN(A256)=3,"是",IF(B256&lt;&gt;"",IF(SUM(C256:C256)&lt;&gt;0,"是","否"),"是"))</f>
        <v>是</v>
      </c>
    </row>
    <row r="257" ht="37.5" customHeight="1" spans="1:8">
      <c r="A257" s="293">
        <v>20306</v>
      </c>
      <c r="B257" s="294" t="s">
        <v>351</v>
      </c>
      <c r="C257" s="295">
        <f>SUM(C258:C264)</f>
        <v>195</v>
      </c>
      <c r="D257" s="295">
        <f>SUM(D258:D264)</f>
        <v>169</v>
      </c>
      <c r="E257" s="295">
        <f>SUM(E258:E264)</f>
        <v>0</v>
      </c>
      <c r="F257" s="295">
        <f>SUM(F258:F264)</f>
        <v>169</v>
      </c>
      <c r="G257" s="295">
        <f>SUM(G258:G264)</f>
        <v>364</v>
      </c>
      <c r="H257" s="289" t="str">
        <f>IF(LEN(A257)=3,"是",IF(B257&lt;&gt;"",IF(SUM(C257:C257)&lt;&gt;0,"是","否"),"是"))</f>
        <v>是</v>
      </c>
    </row>
    <row r="258" ht="37.5" customHeight="1" spans="1:8">
      <c r="A258" s="296">
        <v>2030601</v>
      </c>
      <c r="B258" s="297" t="s">
        <v>352</v>
      </c>
      <c r="C258" s="298">
        <v>117</v>
      </c>
      <c r="D258" s="298">
        <f t="shared" ref="D258:D264" si="36">E258+F258</f>
        <v>-9</v>
      </c>
      <c r="E258" s="298"/>
      <c r="F258" s="298">
        <v>-9</v>
      </c>
      <c r="G258" s="298">
        <f t="shared" ref="G258:G264" si="37">C258+D258</f>
        <v>108</v>
      </c>
      <c r="H258" s="289" t="str">
        <f>IF(LEN(A258)=3,"是",IF(B258&lt;&gt;"",IF(SUM(C258:C258)&lt;&gt;0,"是","否"),"是"))</f>
        <v>是</v>
      </c>
    </row>
    <row r="259" ht="37.5" hidden="1" customHeight="1" spans="1:8">
      <c r="A259" s="296">
        <v>2030602</v>
      </c>
      <c r="B259" s="297" t="s">
        <v>353</v>
      </c>
      <c r="C259" s="298"/>
      <c r="D259" s="298">
        <f t="shared" si="36"/>
        <v>0</v>
      </c>
      <c r="E259" s="298"/>
      <c r="F259" s="298">
        <v>0</v>
      </c>
      <c r="G259" s="298">
        <f t="shared" si="37"/>
        <v>0</v>
      </c>
      <c r="H259" s="289" t="str">
        <f t="shared" si="35"/>
        <v>否</v>
      </c>
    </row>
    <row r="260" ht="37.5" hidden="1" customHeight="1" spans="1:8">
      <c r="A260" s="296">
        <v>2030603</v>
      </c>
      <c r="B260" s="297" t="s">
        <v>354</v>
      </c>
      <c r="C260" s="298"/>
      <c r="D260" s="298">
        <f t="shared" si="36"/>
        <v>0</v>
      </c>
      <c r="E260" s="298"/>
      <c r="F260" s="298">
        <v>0</v>
      </c>
      <c r="G260" s="298">
        <f t="shared" si="37"/>
        <v>0</v>
      </c>
      <c r="H260" s="289" t="str">
        <f t="shared" si="35"/>
        <v>否</v>
      </c>
    </row>
    <row r="261" ht="37.5" hidden="1" customHeight="1" spans="1:8">
      <c r="A261" s="296">
        <v>2030604</v>
      </c>
      <c r="B261" s="297" t="s">
        <v>355</v>
      </c>
      <c r="C261" s="298"/>
      <c r="D261" s="298">
        <f t="shared" si="36"/>
        <v>0</v>
      </c>
      <c r="E261" s="298"/>
      <c r="F261" s="298">
        <v>0</v>
      </c>
      <c r="G261" s="298">
        <f t="shared" si="37"/>
        <v>0</v>
      </c>
      <c r="H261" s="289" t="str">
        <f t="shared" si="35"/>
        <v>否</v>
      </c>
    </row>
    <row r="262" ht="37.5" customHeight="1" spans="1:8">
      <c r="A262" s="296">
        <v>2030607</v>
      </c>
      <c r="B262" s="297" t="s">
        <v>356</v>
      </c>
      <c r="C262" s="298">
        <v>76</v>
      </c>
      <c r="D262" s="298">
        <f t="shared" si="36"/>
        <v>144</v>
      </c>
      <c r="E262" s="298"/>
      <c r="F262" s="298">
        <v>144</v>
      </c>
      <c r="G262" s="298">
        <f t="shared" si="37"/>
        <v>220</v>
      </c>
      <c r="H262" s="289" t="str">
        <f>IF(LEN(A262)=3,"是",IF(B262&lt;&gt;"",IF(SUM(C262:C262)&lt;&gt;0,"是","否"),"是"))</f>
        <v>是</v>
      </c>
    </row>
    <row r="263" ht="37.5" hidden="1" customHeight="1" spans="1:8">
      <c r="A263" s="296">
        <v>2030608</v>
      </c>
      <c r="B263" s="297" t="s">
        <v>357</v>
      </c>
      <c r="C263" s="298"/>
      <c r="D263" s="298">
        <f t="shared" si="36"/>
        <v>0</v>
      </c>
      <c r="E263" s="298"/>
      <c r="F263" s="298">
        <v>0</v>
      </c>
      <c r="G263" s="298">
        <f t="shared" si="37"/>
        <v>0</v>
      </c>
      <c r="H263" s="289" t="str">
        <f t="shared" si="35"/>
        <v>否</v>
      </c>
    </row>
    <row r="264" ht="37.5" customHeight="1" spans="1:8">
      <c r="A264" s="296">
        <v>2030699</v>
      </c>
      <c r="B264" s="297" t="s">
        <v>358</v>
      </c>
      <c r="C264" s="298">
        <v>2</v>
      </c>
      <c r="D264" s="298">
        <f t="shared" si="36"/>
        <v>34</v>
      </c>
      <c r="E264" s="298"/>
      <c r="F264" s="298">
        <v>34</v>
      </c>
      <c r="G264" s="298">
        <f t="shared" si="37"/>
        <v>36</v>
      </c>
      <c r="H264" s="289" t="str">
        <f>IF(LEN(A264)=3,"是",IF(B264&lt;&gt;"",IF(SUM(C264:C264)&lt;&gt;0,"是","否"),"是"))</f>
        <v>是</v>
      </c>
    </row>
    <row r="265" ht="37.5" customHeight="1" spans="1:8">
      <c r="A265" s="293">
        <v>20399</v>
      </c>
      <c r="B265" s="294" t="s">
        <v>359</v>
      </c>
      <c r="C265" s="295">
        <f>C266</f>
        <v>24</v>
      </c>
      <c r="D265" s="295">
        <f>D266</f>
        <v>0</v>
      </c>
      <c r="E265" s="295">
        <f>E266</f>
        <v>0</v>
      </c>
      <c r="F265" s="295">
        <f>F266</f>
        <v>0</v>
      </c>
      <c r="G265" s="295">
        <f>G266</f>
        <v>24</v>
      </c>
      <c r="H265" s="289" t="str">
        <f>IF(LEN(A265)=3,"是",IF(B265&lt;&gt;"",IF(SUM(C265:C265)&lt;&gt;0,"是","否"),"是"))</f>
        <v>是</v>
      </c>
    </row>
    <row r="266" ht="37.5" customHeight="1" spans="1:8">
      <c r="A266" s="296">
        <v>2039999</v>
      </c>
      <c r="B266" s="297" t="s">
        <v>360</v>
      </c>
      <c r="C266" s="298">
        <v>24</v>
      </c>
      <c r="D266" s="298">
        <f>E266+F266</f>
        <v>0</v>
      </c>
      <c r="E266" s="298"/>
      <c r="F266" s="298">
        <v>0</v>
      </c>
      <c r="G266" s="298">
        <f>C266+D266</f>
        <v>24</v>
      </c>
      <c r="H266" s="289" t="str">
        <f>IF(LEN(A266)=3,"是",IF(B266&lt;&gt;"",IF(SUM(C266:C266)&lt;&gt;0,"是","否"),"是"))</f>
        <v>是</v>
      </c>
    </row>
    <row r="267" ht="37.5" customHeight="1" spans="1:8">
      <c r="A267" s="290">
        <v>204</v>
      </c>
      <c r="B267" s="291" t="s">
        <v>361</v>
      </c>
      <c r="C267" s="288">
        <f>C268+C271+C282+C289+C297+C306+C320+C330+C340+C348+C354</f>
        <v>12495</v>
      </c>
      <c r="D267" s="288">
        <f>D268+D271+D282+D289+D297+D306+D320+D330+D340+D348+D354</f>
        <v>-1377</v>
      </c>
      <c r="E267" s="288">
        <f>E268+E271+E282+E289+E297+E306+E320+E330+E340+E348+E354</f>
        <v>0</v>
      </c>
      <c r="F267" s="288">
        <f>F268+F271+F282+F289+F297+F306+F320+F330+F340+F348+F354</f>
        <v>-1377</v>
      </c>
      <c r="G267" s="288">
        <f>G268+G271+G282+G289+G297+G306+G320+G330+G340+G348+G354</f>
        <v>11118</v>
      </c>
      <c r="H267" s="289" t="str">
        <f>IF(LEN(A267)=3,"是",IF(B267&lt;&gt;"",IF(SUM(C267:C267)&lt;&gt;0,"是","否"),"是"))</f>
        <v>是</v>
      </c>
    </row>
    <row r="268" ht="37.5" hidden="1" customHeight="1" spans="1:8">
      <c r="A268" s="293">
        <v>20401</v>
      </c>
      <c r="B268" s="294" t="s">
        <v>362</v>
      </c>
      <c r="C268" s="295">
        <f>SUM(C269:C270)</f>
        <v>0</v>
      </c>
      <c r="D268" s="295">
        <f>SUM(D269:D270)</f>
        <v>0</v>
      </c>
      <c r="E268" s="295">
        <f>SUM(E269:E270)</f>
        <v>0</v>
      </c>
      <c r="F268" s="295">
        <f>SUM(F269:F270)</f>
        <v>0</v>
      </c>
      <c r="G268" s="295">
        <f>SUM(G269:G270)</f>
        <v>0</v>
      </c>
      <c r="H268" s="289" t="str">
        <f t="shared" si="35"/>
        <v>否</v>
      </c>
    </row>
    <row r="269" ht="37.5" hidden="1" customHeight="1" spans="1:8">
      <c r="A269" s="296">
        <v>2040101</v>
      </c>
      <c r="B269" s="297" t="s">
        <v>363</v>
      </c>
      <c r="C269" s="298"/>
      <c r="D269" s="298">
        <f>E269+F269</f>
        <v>0</v>
      </c>
      <c r="E269" s="298"/>
      <c r="F269" s="298">
        <v>0</v>
      </c>
      <c r="G269" s="298">
        <f>C269+D269</f>
        <v>0</v>
      </c>
      <c r="H269" s="289" t="str">
        <f t="shared" si="35"/>
        <v>否</v>
      </c>
    </row>
    <row r="270" ht="37.5" hidden="1" customHeight="1" spans="1:8">
      <c r="A270" s="296">
        <v>2040199</v>
      </c>
      <c r="B270" s="297" t="s">
        <v>364</v>
      </c>
      <c r="C270" s="298"/>
      <c r="D270" s="298">
        <f>E270+F270</f>
        <v>0</v>
      </c>
      <c r="E270" s="298"/>
      <c r="F270" s="298">
        <v>0</v>
      </c>
      <c r="G270" s="298">
        <f>C270+D270</f>
        <v>0</v>
      </c>
      <c r="H270" s="289" t="str">
        <f t="shared" si="35"/>
        <v>否</v>
      </c>
    </row>
    <row r="271" ht="37.5" customHeight="1" spans="1:8">
      <c r="A271" s="293">
        <v>20402</v>
      </c>
      <c r="B271" s="294" t="s">
        <v>365</v>
      </c>
      <c r="C271" s="295">
        <f>SUM(C272:C281)</f>
        <v>11701</v>
      </c>
      <c r="D271" s="295">
        <f>SUM(D272:D281)</f>
        <v>-1267</v>
      </c>
      <c r="E271" s="295">
        <f>SUM(E272:E281)</f>
        <v>0</v>
      </c>
      <c r="F271" s="295">
        <f>SUM(F272:F281)</f>
        <v>-1267</v>
      </c>
      <c r="G271" s="295">
        <f>SUM(G272:G281)</f>
        <v>10434</v>
      </c>
      <c r="H271" s="289" t="str">
        <f>IF(LEN(A271)=3,"是",IF(B271&lt;&gt;"",IF(SUM(C271:C271)&lt;&gt;0,"是","否"),"是"))</f>
        <v>是</v>
      </c>
    </row>
    <row r="272" ht="37.5" customHeight="1" spans="1:8">
      <c r="A272" s="296">
        <v>2040201</v>
      </c>
      <c r="B272" s="297" t="s">
        <v>209</v>
      </c>
      <c r="C272" s="298">
        <v>9739</v>
      </c>
      <c r="D272" s="298">
        <f t="shared" ref="D272:D281" si="38">E272+F272</f>
        <v>-216</v>
      </c>
      <c r="E272" s="298"/>
      <c r="F272" s="298">
        <v>-216</v>
      </c>
      <c r="G272" s="298">
        <f t="shared" ref="G272:G335" si="39">C272+D272</f>
        <v>9523</v>
      </c>
      <c r="H272" s="289" t="str">
        <f>IF(LEN(A272)=3,"是",IF(B272&lt;&gt;"",IF(SUM(C272:C272)&lt;&gt;0,"是","否"),"是"))</f>
        <v>是</v>
      </c>
    </row>
    <row r="273" ht="37.5" hidden="1" customHeight="1" spans="1:8">
      <c r="A273" s="296">
        <v>2040202</v>
      </c>
      <c r="B273" s="297" t="s">
        <v>210</v>
      </c>
      <c r="C273" s="298"/>
      <c r="D273" s="298">
        <f t="shared" si="38"/>
        <v>0</v>
      </c>
      <c r="E273" s="298"/>
      <c r="F273" s="298">
        <v>0</v>
      </c>
      <c r="G273" s="298">
        <f t="shared" si="39"/>
        <v>0</v>
      </c>
      <c r="H273" s="289" t="str">
        <f t="shared" si="35"/>
        <v>否</v>
      </c>
    </row>
    <row r="274" ht="37.5" hidden="1" customHeight="1" spans="1:8">
      <c r="A274" s="296">
        <v>2040203</v>
      </c>
      <c r="B274" s="297" t="s">
        <v>211</v>
      </c>
      <c r="C274" s="298"/>
      <c r="D274" s="298">
        <f t="shared" si="38"/>
        <v>0</v>
      </c>
      <c r="E274" s="298"/>
      <c r="F274" s="298">
        <v>0</v>
      </c>
      <c r="G274" s="298">
        <f t="shared" si="39"/>
        <v>0</v>
      </c>
      <c r="H274" s="289" t="str">
        <f t="shared" ref="H274:H337" si="40">IF(LEN(A274)=3,"是",IF(B274&lt;&gt;"",IF(SUM(C274:C274)&lt;&gt;0,"是","否"),"是"))</f>
        <v>否</v>
      </c>
    </row>
    <row r="275" ht="37.5" customHeight="1" spans="1:8">
      <c r="A275" s="296">
        <v>2040219</v>
      </c>
      <c r="B275" s="297" t="s">
        <v>249</v>
      </c>
      <c r="C275" s="298">
        <v>461</v>
      </c>
      <c r="D275" s="298">
        <f t="shared" si="38"/>
        <v>131</v>
      </c>
      <c r="E275" s="298"/>
      <c r="F275" s="298">
        <v>131</v>
      </c>
      <c r="G275" s="298">
        <f t="shared" si="39"/>
        <v>592</v>
      </c>
      <c r="H275" s="289" t="str">
        <f>IF(LEN(A275)=3,"是",IF(B275&lt;&gt;"",IF(SUM(C275:C275)&lt;&gt;0,"是","否"),"是"))</f>
        <v>是</v>
      </c>
    </row>
    <row r="276" ht="37.5" customHeight="1" spans="1:8">
      <c r="A276" s="296">
        <v>2040220</v>
      </c>
      <c r="B276" s="297" t="s">
        <v>366</v>
      </c>
      <c r="C276" s="298">
        <v>320</v>
      </c>
      <c r="D276" s="298">
        <f t="shared" si="38"/>
        <v>-49</v>
      </c>
      <c r="E276" s="298"/>
      <c r="F276" s="298">
        <v>-49</v>
      </c>
      <c r="G276" s="298">
        <f t="shared" si="39"/>
        <v>271</v>
      </c>
      <c r="H276" s="289" t="str">
        <f>IF(LEN(A276)=3,"是",IF(B276&lt;&gt;"",IF(SUM(C276:C276)&lt;&gt;0,"是","否"),"是"))</f>
        <v>是</v>
      </c>
    </row>
    <row r="277" ht="37.5" customHeight="1" spans="1:8">
      <c r="A277" s="296">
        <v>2040221</v>
      </c>
      <c r="B277" s="297" t="s">
        <v>367</v>
      </c>
      <c r="C277" s="298">
        <v>10</v>
      </c>
      <c r="D277" s="298">
        <f t="shared" si="38"/>
        <v>-10</v>
      </c>
      <c r="E277" s="298"/>
      <c r="F277" s="298">
        <v>-10</v>
      </c>
      <c r="G277" s="298">
        <f t="shared" si="39"/>
        <v>0</v>
      </c>
      <c r="H277" s="289" t="str">
        <f>IF(LEN(A277)=3,"是",IF(B277&lt;&gt;"",IF(SUM(C277:C277)&lt;&gt;0,"是","否"),"是"))</f>
        <v>是</v>
      </c>
    </row>
    <row r="278" ht="37.5" hidden="1" customHeight="1" spans="1:8">
      <c r="A278" s="296">
        <v>2040222</v>
      </c>
      <c r="B278" s="297" t="s">
        <v>368</v>
      </c>
      <c r="C278" s="298"/>
      <c r="D278" s="298">
        <f t="shared" si="38"/>
        <v>0</v>
      </c>
      <c r="E278" s="298"/>
      <c r="F278" s="298">
        <v>0</v>
      </c>
      <c r="G278" s="298">
        <f t="shared" si="39"/>
        <v>0</v>
      </c>
      <c r="H278" s="289" t="str">
        <f t="shared" si="40"/>
        <v>否</v>
      </c>
    </row>
    <row r="279" ht="37.5" hidden="1" customHeight="1" spans="1:8">
      <c r="A279" s="296">
        <v>2040223</v>
      </c>
      <c r="B279" s="297" t="s">
        <v>369</v>
      </c>
      <c r="C279" s="298"/>
      <c r="D279" s="298">
        <f t="shared" si="38"/>
        <v>0</v>
      </c>
      <c r="E279" s="298"/>
      <c r="F279" s="298">
        <v>0</v>
      </c>
      <c r="G279" s="298">
        <f t="shared" si="39"/>
        <v>0</v>
      </c>
      <c r="H279" s="289" t="str">
        <f t="shared" si="40"/>
        <v>否</v>
      </c>
    </row>
    <row r="280" ht="37.5" hidden="1" customHeight="1" spans="1:8">
      <c r="A280" s="296">
        <v>2040250</v>
      </c>
      <c r="B280" s="297" t="s">
        <v>218</v>
      </c>
      <c r="C280" s="298"/>
      <c r="D280" s="298">
        <f t="shared" si="38"/>
        <v>0</v>
      </c>
      <c r="E280" s="298"/>
      <c r="F280" s="298">
        <v>0</v>
      </c>
      <c r="G280" s="298">
        <f t="shared" si="39"/>
        <v>0</v>
      </c>
      <c r="H280" s="289" t="str">
        <f t="shared" si="40"/>
        <v>否</v>
      </c>
    </row>
    <row r="281" ht="37.5" customHeight="1" spans="1:8">
      <c r="A281" s="296">
        <v>2040299</v>
      </c>
      <c r="B281" s="297" t="s">
        <v>370</v>
      </c>
      <c r="C281" s="298">
        <v>1171</v>
      </c>
      <c r="D281" s="298">
        <f t="shared" si="38"/>
        <v>-1123</v>
      </c>
      <c r="E281" s="298"/>
      <c r="F281" s="298">
        <v>-1123</v>
      </c>
      <c r="G281" s="298">
        <f t="shared" si="39"/>
        <v>48</v>
      </c>
      <c r="H281" s="289" t="str">
        <f>IF(LEN(A281)=3,"是",IF(B281&lt;&gt;"",IF(SUM(C281:C281)&lt;&gt;0,"是","否"),"是"))</f>
        <v>是</v>
      </c>
    </row>
    <row r="282" ht="37.5" hidden="1" customHeight="1" spans="1:8">
      <c r="A282" s="293">
        <v>20403</v>
      </c>
      <c r="B282" s="294" t="s">
        <v>371</v>
      </c>
      <c r="C282" s="301">
        <v>0</v>
      </c>
      <c r="D282" s="301"/>
      <c r="E282" s="301"/>
      <c r="F282" s="301"/>
      <c r="G282" s="301"/>
      <c r="H282" s="289" t="str">
        <f t="shared" si="40"/>
        <v>否</v>
      </c>
    </row>
    <row r="283" ht="37.5" hidden="1" customHeight="1" spans="1:8">
      <c r="A283" s="296">
        <v>2040301</v>
      </c>
      <c r="B283" s="297" t="s">
        <v>209</v>
      </c>
      <c r="C283" s="298"/>
      <c r="D283" s="298">
        <f t="shared" ref="D283:D288" si="41">E283+F283</f>
        <v>0</v>
      </c>
      <c r="E283" s="298"/>
      <c r="F283" s="298">
        <v>0</v>
      </c>
      <c r="G283" s="298">
        <f t="shared" si="39"/>
        <v>0</v>
      </c>
      <c r="H283" s="289" t="str">
        <f t="shared" si="40"/>
        <v>否</v>
      </c>
    </row>
    <row r="284" ht="37.5" hidden="1" customHeight="1" spans="1:8">
      <c r="A284" s="296">
        <v>2040302</v>
      </c>
      <c r="B284" s="297" t="s">
        <v>210</v>
      </c>
      <c r="C284" s="298"/>
      <c r="D284" s="298">
        <f t="shared" si="41"/>
        <v>0</v>
      </c>
      <c r="E284" s="298"/>
      <c r="F284" s="298">
        <v>0</v>
      </c>
      <c r="G284" s="298">
        <f t="shared" si="39"/>
        <v>0</v>
      </c>
      <c r="H284" s="289" t="str">
        <f t="shared" si="40"/>
        <v>否</v>
      </c>
    </row>
    <row r="285" ht="37.5" hidden="1" customHeight="1" spans="1:8">
      <c r="A285" s="296">
        <v>2040303</v>
      </c>
      <c r="B285" s="297" t="s">
        <v>211</v>
      </c>
      <c r="C285" s="298"/>
      <c r="D285" s="298">
        <f t="shared" si="41"/>
        <v>0</v>
      </c>
      <c r="E285" s="298"/>
      <c r="F285" s="298">
        <v>0</v>
      </c>
      <c r="G285" s="298">
        <f t="shared" si="39"/>
        <v>0</v>
      </c>
      <c r="H285" s="289" t="str">
        <f t="shared" si="40"/>
        <v>否</v>
      </c>
    </row>
    <row r="286" ht="37.5" hidden="1" customHeight="1" spans="1:8">
      <c r="A286" s="296">
        <v>2040304</v>
      </c>
      <c r="B286" s="297" t="s">
        <v>372</v>
      </c>
      <c r="C286" s="298"/>
      <c r="D286" s="298">
        <f t="shared" si="41"/>
        <v>0</v>
      </c>
      <c r="E286" s="298"/>
      <c r="F286" s="298">
        <v>0</v>
      </c>
      <c r="G286" s="298">
        <f t="shared" si="39"/>
        <v>0</v>
      </c>
      <c r="H286" s="289" t="str">
        <f t="shared" si="40"/>
        <v>否</v>
      </c>
    </row>
    <row r="287" ht="37.5" hidden="1" customHeight="1" spans="1:8">
      <c r="A287" s="296">
        <v>2040350</v>
      </c>
      <c r="B287" s="297" t="s">
        <v>218</v>
      </c>
      <c r="C287" s="298"/>
      <c r="D287" s="298">
        <f t="shared" si="41"/>
        <v>0</v>
      </c>
      <c r="E287" s="298"/>
      <c r="F287" s="298">
        <v>0</v>
      </c>
      <c r="G287" s="298">
        <f t="shared" si="39"/>
        <v>0</v>
      </c>
      <c r="H287" s="289" t="str">
        <f t="shared" si="40"/>
        <v>否</v>
      </c>
    </row>
    <row r="288" ht="37.5" hidden="1" customHeight="1" spans="1:8">
      <c r="A288" s="296">
        <v>2040399</v>
      </c>
      <c r="B288" s="297" t="s">
        <v>373</v>
      </c>
      <c r="C288" s="298"/>
      <c r="D288" s="298">
        <f t="shared" si="41"/>
        <v>0</v>
      </c>
      <c r="E288" s="298"/>
      <c r="F288" s="298">
        <v>0</v>
      </c>
      <c r="G288" s="298">
        <f t="shared" si="39"/>
        <v>0</v>
      </c>
      <c r="H288" s="289" t="str">
        <f t="shared" si="40"/>
        <v>否</v>
      </c>
    </row>
    <row r="289" ht="37.5" customHeight="1" spans="1:8">
      <c r="A289" s="293">
        <v>20404</v>
      </c>
      <c r="B289" s="294" t="s">
        <v>374</v>
      </c>
      <c r="C289" s="295">
        <f>SUM(C290:C296)</f>
        <v>54</v>
      </c>
      <c r="D289" s="295">
        <f>SUM(D290:D296)</f>
        <v>-7</v>
      </c>
      <c r="E289" s="295">
        <f>SUM(E290:E296)</f>
        <v>0</v>
      </c>
      <c r="F289" s="295">
        <f>SUM(F290:F296)</f>
        <v>-7</v>
      </c>
      <c r="G289" s="295">
        <f>SUM(G290:G296)</f>
        <v>47</v>
      </c>
      <c r="H289" s="289" t="str">
        <f>IF(LEN(A289)=3,"是",IF(B289&lt;&gt;"",IF(SUM(C289:C289)&lt;&gt;0,"是","否"),"是"))</f>
        <v>是</v>
      </c>
    </row>
    <row r="290" ht="37.5" customHeight="1" spans="1:8">
      <c r="A290" s="296">
        <v>2040401</v>
      </c>
      <c r="B290" s="297" t="s">
        <v>209</v>
      </c>
      <c r="C290" s="298">
        <v>54</v>
      </c>
      <c r="D290" s="298">
        <f t="shared" ref="D290:D296" si="42">E290+F290</f>
        <v>-13</v>
      </c>
      <c r="E290" s="298"/>
      <c r="F290" s="298">
        <v>-13</v>
      </c>
      <c r="G290" s="298">
        <f t="shared" si="39"/>
        <v>41</v>
      </c>
      <c r="H290" s="289" t="str">
        <f>IF(LEN(A290)=3,"是",IF(B290&lt;&gt;"",IF(SUM(C290:C290)&lt;&gt;0,"是","否"),"是"))</f>
        <v>是</v>
      </c>
    </row>
    <row r="291" ht="37.5" hidden="1" customHeight="1" spans="1:8">
      <c r="A291" s="296">
        <v>2040402</v>
      </c>
      <c r="B291" s="297" t="s">
        <v>210</v>
      </c>
      <c r="C291" s="298"/>
      <c r="D291" s="298">
        <f t="shared" si="42"/>
        <v>0</v>
      </c>
      <c r="E291" s="298"/>
      <c r="F291" s="298">
        <v>0</v>
      </c>
      <c r="G291" s="298">
        <f t="shared" si="39"/>
        <v>0</v>
      </c>
      <c r="H291" s="289" t="str">
        <f t="shared" si="40"/>
        <v>否</v>
      </c>
    </row>
    <row r="292" ht="37.5" hidden="1" customHeight="1" spans="1:8">
      <c r="A292" s="296">
        <v>2040403</v>
      </c>
      <c r="B292" s="297" t="s">
        <v>211</v>
      </c>
      <c r="C292" s="298"/>
      <c r="D292" s="298">
        <f t="shared" si="42"/>
        <v>0</v>
      </c>
      <c r="E292" s="298"/>
      <c r="F292" s="298">
        <v>0</v>
      </c>
      <c r="G292" s="298">
        <f t="shared" si="39"/>
        <v>0</v>
      </c>
      <c r="H292" s="289" t="str">
        <f t="shared" si="40"/>
        <v>否</v>
      </c>
    </row>
    <row r="293" ht="37.5" hidden="1" customHeight="1" spans="1:8">
      <c r="A293" s="296">
        <v>2040409</v>
      </c>
      <c r="B293" s="297" t="s">
        <v>375</v>
      </c>
      <c r="C293" s="298"/>
      <c r="D293" s="298">
        <f t="shared" si="42"/>
        <v>0</v>
      </c>
      <c r="E293" s="298"/>
      <c r="F293" s="298">
        <v>0</v>
      </c>
      <c r="G293" s="298">
        <f t="shared" si="39"/>
        <v>0</v>
      </c>
      <c r="H293" s="289" t="str">
        <f t="shared" si="40"/>
        <v>否</v>
      </c>
    </row>
    <row r="294" ht="37.5" hidden="1" customHeight="1" spans="1:8">
      <c r="A294" s="296">
        <v>2040410</v>
      </c>
      <c r="B294" s="297" t="s">
        <v>376</v>
      </c>
      <c r="C294" s="298"/>
      <c r="D294" s="298">
        <f t="shared" si="42"/>
        <v>0</v>
      </c>
      <c r="E294" s="298"/>
      <c r="F294" s="298">
        <v>0</v>
      </c>
      <c r="G294" s="298">
        <f t="shared" si="39"/>
        <v>0</v>
      </c>
      <c r="H294" s="289" t="str">
        <f t="shared" si="40"/>
        <v>否</v>
      </c>
    </row>
    <row r="295" ht="37.5" hidden="1" customHeight="1" spans="1:8">
      <c r="A295" s="296">
        <v>2040450</v>
      </c>
      <c r="B295" s="297" t="s">
        <v>218</v>
      </c>
      <c r="C295" s="298"/>
      <c r="D295" s="298">
        <f t="shared" si="42"/>
        <v>0</v>
      </c>
      <c r="E295" s="298"/>
      <c r="F295" s="298">
        <v>0</v>
      </c>
      <c r="G295" s="298">
        <f t="shared" si="39"/>
        <v>0</v>
      </c>
      <c r="H295" s="289" t="str">
        <f t="shared" si="40"/>
        <v>否</v>
      </c>
    </row>
    <row r="296" ht="37.5" customHeight="1" spans="1:8">
      <c r="A296" s="296">
        <v>2040499</v>
      </c>
      <c r="B296" s="297" t="s">
        <v>377</v>
      </c>
      <c r="C296" s="298"/>
      <c r="D296" s="298">
        <f t="shared" si="42"/>
        <v>6</v>
      </c>
      <c r="E296" s="298"/>
      <c r="F296" s="298">
        <v>6</v>
      </c>
      <c r="G296" s="298">
        <f t="shared" si="39"/>
        <v>6</v>
      </c>
      <c r="H296" s="289" t="s">
        <v>59</v>
      </c>
    </row>
    <row r="297" ht="37.5" customHeight="1" spans="1:8">
      <c r="A297" s="293">
        <v>20405</v>
      </c>
      <c r="B297" s="294" t="s">
        <v>378</v>
      </c>
      <c r="C297" s="295">
        <f>SUM(C298:C305)</f>
        <v>54</v>
      </c>
      <c r="D297" s="295">
        <f>SUM(D298:D305)</f>
        <v>8</v>
      </c>
      <c r="E297" s="295">
        <f>SUM(E298:E305)</f>
        <v>0</v>
      </c>
      <c r="F297" s="295">
        <f>SUM(F298:F305)</f>
        <v>8</v>
      </c>
      <c r="G297" s="295">
        <f>SUM(G298:G305)</f>
        <v>62</v>
      </c>
      <c r="H297" s="289" t="str">
        <f>IF(LEN(A297)=3,"是",IF(B297&lt;&gt;"",IF(SUM(C297:C297)&lt;&gt;0,"是","否"),"是"))</f>
        <v>是</v>
      </c>
    </row>
    <row r="298" ht="37.5" hidden="1" customHeight="1" spans="1:8">
      <c r="A298" s="296">
        <v>2040501</v>
      </c>
      <c r="B298" s="297" t="s">
        <v>209</v>
      </c>
      <c r="C298" s="298"/>
      <c r="D298" s="298">
        <f t="shared" ref="D298:D305" si="43">E298+F298</f>
        <v>0</v>
      </c>
      <c r="E298" s="298"/>
      <c r="F298" s="298">
        <v>0</v>
      </c>
      <c r="G298" s="298">
        <f t="shared" si="39"/>
        <v>0</v>
      </c>
      <c r="H298" s="289" t="str">
        <f t="shared" si="40"/>
        <v>否</v>
      </c>
    </row>
    <row r="299" ht="37.5" hidden="1" customHeight="1" spans="1:8">
      <c r="A299" s="296">
        <v>2040502</v>
      </c>
      <c r="B299" s="297" t="s">
        <v>210</v>
      </c>
      <c r="C299" s="298"/>
      <c r="D299" s="298">
        <f t="shared" si="43"/>
        <v>0</v>
      </c>
      <c r="E299" s="298"/>
      <c r="F299" s="298">
        <v>0</v>
      </c>
      <c r="G299" s="298">
        <f t="shared" si="39"/>
        <v>0</v>
      </c>
      <c r="H299" s="289" t="str">
        <f t="shared" si="40"/>
        <v>否</v>
      </c>
    </row>
    <row r="300" ht="37.5" hidden="1" customHeight="1" spans="1:8">
      <c r="A300" s="296">
        <v>2040503</v>
      </c>
      <c r="B300" s="297" t="s">
        <v>211</v>
      </c>
      <c r="C300" s="298"/>
      <c r="D300" s="298">
        <f t="shared" si="43"/>
        <v>0</v>
      </c>
      <c r="E300" s="298"/>
      <c r="F300" s="298">
        <v>0</v>
      </c>
      <c r="G300" s="298">
        <f t="shared" si="39"/>
        <v>0</v>
      </c>
      <c r="H300" s="289" t="str">
        <f t="shared" si="40"/>
        <v>否</v>
      </c>
    </row>
    <row r="301" ht="37.5" customHeight="1" spans="1:8">
      <c r="A301" s="296">
        <v>2040504</v>
      </c>
      <c r="B301" s="297" t="s">
        <v>379</v>
      </c>
      <c r="C301" s="298">
        <v>54</v>
      </c>
      <c r="D301" s="298">
        <f t="shared" si="43"/>
        <v>-22</v>
      </c>
      <c r="E301" s="298"/>
      <c r="F301" s="298">
        <v>-22</v>
      </c>
      <c r="G301" s="298">
        <f t="shared" si="39"/>
        <v>32</v>
      </c>
      <c r="H301" s="289" t="str">
        <f>IF(LEN(A301)=3,"是",IF(B301&lt;&gt;"",IF(SUM(C301:C301)&lt;&gt;0,"是","否"),"是"))</f>
        <v>是</v>
      </c>
    </row>
    <row r="302" ht="37.5" hidden="1" customHeight="1" spans="1:8">
      <c r="A302" s="296">
        <v>2040505</v>
      </c>
      <c r="B302" s="297" t="s">
        <v>380</v>
      </c>
      <c r="C302" s="298"/>
      <c r="D302" s="298">
        <f t="shared" si="43"/>
        <v>0</v>
      </c>
      <c r="E302" s="298"/>
      <c r="F302" s="298">
        <v>0</v>
      </c>
      <c r="G302" s="298">
        <f t="shared" si="39"/>
        <v>0</v>
      </c>
      <c r="H302" s="289" t="str">
        <f t="shared" si="40"/>
        <v>否</v>
      </c>
    </row>
    <row r="303" ht="37.5" hidden="1" customHeight="1" spans="1:8">
      <c r="A303" s="296">
        <v>2040506</v>
      </c>
      <c r="B303" s="297" t="s">
        <v>381</v>
      </c>
      <c r="C303" s="298"/>
      <c r="D303" s="298">
        <f t="shared" si="43"/>
        <v>0</v>
      </c>
      <c r="E303" s="298"/>
      <c r="F303" s="298">
        <v>0</v>
      </c>
      <c r="G303" s="298">
        <f t="shared" si="39"/>
        <v>0</v>
      </c>
      <c r="H303" s="289" t="str">
        <f t="shared" si="40"/>
        <v>否</v>
      </c>
    </row>
    <row r="304" ht="37.5" hidden="1" customHeight="1" spans="1:8">
      <c r="A304" s="296">
        <v>2040550</v>
      </c>
      <c r="B304" s="297" t="s">
        <v>218</v>
      </c>
      <c r="C304" s="298"/>
      <c r="D304" s="298">
        <f t="shared" si="43"/>
        <v>0</v>
      </c>
      <c r="E304" s="298"/>
      <c r="F304" s="298">
        <v>0</v>
      </c>
      <c r="G304" s="298">
        <f t="shared" si="39"/>
        <v>0</v>
      </c>
      <c r="H304" s="289" t="str">
        <f t="shared" si="40"/>
        <v>否</v>
      </c>
    </row>
    <row r="305" ht="37.5" customHeight="1" spans="1:8">
      <c r="A305" s="296">
        <v>2040599</v>
      </c>
      <c r="B305" s="297" t="s">
        <v>382</v>
      </c>
      <c r="C305" s="298"/>
      <c r="D305" s="298">
        <f t="shared" si="43"/>
        <v>30</v>
      </c>
      <c r="E305" s="298"/>
      <c r="F305" s="298">
        <v>30</v>
      </c>
      <c r="G305" s="298">
        <f t="shared" si="39"/>
        <v>30</v>
      </c>
      <c r="H305" s="289" t="s">
        <v>59</v>
      </c>
    </row>
    <row r="306" ht="37.5" customHeight="1" spans="1:8">
      <c r="A306" s="293">
        <v>20406</v>
      </c>
      <c r="B306" s="294" t="s">
        <v>383</v>
      </c>
      <c r="C306" s="295">
        <f>SUM(C307:C319)</f>
        <v>686</v>
      </c>
      <c r="D306" s="295">
        <f>SUM(D307:D319)</f>
        <v>-79</v>
      </c>
      <c r="E306" s="295">
        <f>SUM(E307:E319)</f>
        <v>0</v>
      </c>
      <c r="F306" s="295">
        <f>SUM(F307:F319)</f>
        <v>-79</v>
      </c>
      <c r="G306" s="295">
        <f>SUM(G307:G319)</f>
        <v>607</v>
      </c>
      <c r="H306" s="289" t="str">
        <f>IF(LEN(A306)=3,"是",IF(B306&lt;&gt;"",IF(SUM(C306:C306)&lt;&gt;0,"是","否"),"是"))</f>
        <v>是</v>
      </c>
    </row>
    <row r="307" ht="37.5" customHeight="1" spans="1:8">
      <c r="A307" s="296">
        <v>2040601</v>
      </c>
      <c r="B307" s="297" t="s">
        <v>209</v>
      </c>
      <c r="C307" s="298">
        <v>638</v>
      </c>
      <c r="D307" s="298">
        <f t="shared" ref="D307:D319" si="44">E307+F307</f>
        <v>-47</v>
      </c>
      <c r="E307" s="298"/>
      <c r="F307" s="298">
        <v>-47</v>
      </c>
      <c r="G307" s="298">
        <f t="shared" si="39"/>
        <v>591</v>
      </c>
      <c r="H307" s="289" t="str">
        <f>IF(LEN(A307)=3,"是",IF(B307&lt;&gt;"",IF(SUM(C307:C307)&lt;&gt;0,"是","否"),"是"))</f>
        <v>是</v>
      </c>
    </row>
    <row r="308" ht="37.5" hidden="1" customHeight="1" spans="1:8">
      <c r="A308" s="296">
        <v>2040602</v>
      </c>
      <c r="B308" s="297" t="s">
        <v>210</v>
      </c>
      <c r="C308" s="298"/>
      <c r="D308" s="298">
        <f t="shared" si="44"/>
        <v>0</v>
      </c>
      <c r="E308" s="298"/>
      <c r="F308" s="298">
        <v>0</v>
      </c>
      <c r="G308" s="298">
        <f t="shared" si="39"/>
        <v>0</v>
      </c>
      <c r="H308" s="289" t="str">
        <f t="shared" si="40"/>
        <v>否</v>
      </c>
    </row>
    <row r="309" ht="37.5" hidden="1" customHeight="1" spans="1:8">
      <c r="A309" s="296">
        <v>2040603</v>
      </c>
      <c r="B309" s="297" t="s">
        <v>211</v>
      </c>
      <c r="C309" s="298"/>
      <c r="D309" s="298">
        <f t="shared" si="44"/>
        <v>0</v>
      </c>
      <c r="E309" s="298"/>
      <c r="F309" s="298">
        <v>0</v>
      </c>
      <c r="G309" s="298">
        <f t="shared" si="39"/>
        <v>0</v>
      </c>
      <c r="H309" s="289" t="str">
        <f t="shared" si="40"/>
        <v>否</v>
      </c>
    </row>
    <row r="310" ht="37.5" customHeight="1" spans="1:8">
      <c r="A310" s="296">
        <v>2040604</v>
      </c>
      <c r="B310" s="297" t="s">
        <v>384</v>
      </c>
      <c r="C310" s="298">
        <v>23</v>
      </c>
      <c r="D310" s="298">
        <f t="shared" si="44"/>
        <v>-9</v>
      </c>
      <c r="E310" s="298"/>
      <c r="F310" s="298">
        <v>-9</v>
      </c>
      <c r="G310" s="298">
        <f t="shared" si="39"/>
        <v>14</v>
      </c>
      <c r="H310" s="289" t="str">
        <f>IF(LEN(A310)=3,"是",IF(B310&lt;&gt;"",IF(SUM(C310:C310)&lt;&gt;0,"是","否"),"是"))</f>
        <v>是</v>
      </c>
    </row>
    <row r="311" ht="37.5" customHeight="1" spans="1:8">
      <c r="A311" s="296">
        <v>2040605</v>
      </c>
      <c r="B311" s="297" t="s">
        <v>385</v>
      </c>
      <c r="C311" s="298">
        <v>5</v>
      </c>
      <c r="D311" s="298">
        <f t="shared" si="44"/>
        <v>-5</v>
      </c>
      <c r="E311" s="298"/>
      <c r="F311" s="298">
        <v>-5</v>
      </c>
      <c r="G311" s="298">
        <f t="shared" si="39"/>
        <v>0</v>
      </c>
      <c r="H311" s="289" t="str">
        <f>IF(LEN(A311)=3,"是",IF(B311&lt;&gt;"",IF(SUM(C311:C311)&lt;&gt;0,"是","否"),"是"))</f>
        <v>是</v>
      </c>
    </row>
    <row r="312" ht="37.5" hidden="1" customHeight="1" spans="1:8">
      <c r="A312" s="302">
        <v>2040606</v>
      </c>
      <c r="B312" s="297" t="s">
        <v>386</v>
      </c>
      <c r="C312" s="298"/>
      <c r="D312" s="298">
        <f t="shared" si="44"/>
        <v>0</v>
      </c>
      <c r="E312" s="298"/>
      <c r="F312" s="298">
        <v>0</v>
      </c>
      <c r="G312" s="298">
        <f t="shared" si="39"/>
        <v>0</v>
      </c>
      <c r="H312" s="289" t="str">
        <f t="shared" si="40"/>
        <v>否</v>
      </c>
    </row>
    <row r="313" ht="37.5" customHeight="1" spans="1:8">
      <c r="A313" s="302">
        <v>2040607</v>
      </c>
      <c r="B313" s="297" t="s">
        <v>387</v>
      </c>
      <c r="C313" s="298">
        <v>5</v>
      </c>
      <c r="D313" s="298">
        <f t="shared" si="44"/>
        <v>-4</v>
      </c>
      <c r="E313" s="298"/>
      <c r="F313" s="298">
        <v>-4</v>
      </c>
      <c r="G313" s="298">
        <f t="shared" si="39"/>
        <v>1</v>
      </c>
      <c r="H313" s="289" t="str">
        <f>IF(LEN(A313)=3,"是",IF(B313&lt;&gt;"",IF(SUM(C313:C313)&lt;&gt;0,"是","否"),"是"))</f>
        <v>是</v>
      </c>
    </row>
    <row r="314" ht="37.5" hidden="1" customHeight="1" spans="1:8">
      <c r="A314" s="296">
        <v>2040608</v>
      </c>
      <c r="B314" s="297" t="s">
        <v>388</v>
      </c>
      <c r="C314" s="298"/>
      <c r="D314" s="298">
        <f t="shared" si="44"/>
        <v>0</v>
      </c>
      <c r="E314" s="298"/>
      <c r="F314" s="298">
        <v>0</v>
      </c>
      <c r="G314" s="298">
        <f t="shared" si="39"/>
        <v>0</v>
      </c>
      <c r="H314" s="289" t="str">
        <f t="shared" si="40"/>
        <v>否</v>
      </c>
    </row>
    <row r="315" ht="37.5" customHeight="1" spans="1:8">
      <c r="A315" s="296">
        <v>2040610</v>
      </c>
      <c r="B315" s="297" t="s">
        <v>389</v>
      </c>
      <c r="C315" s="298"/>
      <c r="D315" s="298">
        <f t="shared" si="44"/>
        <v>1</v>
      </c>
      <c r="E315" s="298"/>
      <c r="F315" s="298">
        <v>1</v>
      </c>
      <c r="G315" s="298">
        <f t="shared" si="39"/>
        <v>1</v>
      </c>
      <c r="H315" s="289" t="s">
        <v>59</v>
      </c>
    </row>
    <row r="316" ht="37.5" hidden="1" customHeight="1" spans="1:8">
      <c r="A316" s="296">
        <v>2040612</v>
      </c>
      <c r="B316" s="297" t="s">
        <v>390</v>
      </c>
      <c r="C316" s="298"/>
      <c r="D316" s="298">
        <f t="shared" si="44"/>
        <v>0</v>
      </c>
      <c r="E316" s="298"/>
      <c r="F316" s="298">
        <v>0</v>
      </c>
      <c r="G316" s="298">
        <f t="shared" si="39"/>
        <v>0</v>
      </c>
      <c r="H316" s="289" t="str">
        <f t="shared" si="40"/>
        <v>否</v>
      </c>
    </row>
    <row r="317" ht="37.5" hidden="1" customHeight="1" spans="1:8">
      <c r="A317" s="296">
        <v>2040613</v>
      </c>
      <c r="B317" s="297" t="s">
        <v>249</v>
      </c>
      <c r="C317" s="298"/>
      <c r="D317" s="298">
        <f t="shared" si="44"/>
        <v>0</v>
      </c>
      <c r="E317" s="298"/>
      <c r="F317" s="298">
        <v>0</v>
      </c>
      <c r="G317" s="298">
        <f t="shared" si="39"/>
        <v>0</v>
      </c>
      <c r="H317" s="289" t="str">
        <f t="shared" si="40"/>
        <v>否</v>
      </c>
    </row>
    <row r="318" ht="37.5" hidden="1" customHeight="1" spans="1:8">
      <c r="A318" s="296">
        <v>2040650</v>
      </c>
      <c r="B318" s="297" t="s">
        <v>218</v>
      </c>
      <c r="C318" s="298"/>
      <c r="D318" s="298">
        <f t="shared" si="44"/>
        <v>0</v>
      </c>
      <c r="E318" s="298"/>
      <c r="F318" s="298">
        <v>0</v>
      </c>
      <c r="G318" s="298">
        <f t="shared" si="39"/>
        <v>0</v>
      </c>
      <c r="H318" s="289" t="str">
        <f t="shared" si="40"/>
        <v>否</v>
      </c>
    </row>
    <row r="319" ht="37.5" customHeight="1" spans="1:8">
      <c r="A319" s="296">
        <v>2040699</v>
      </c>
      <c r="B319" s="297" t="s">
        <v>391</v>
      </c>
      <c r="C319" s="298">
        <v>15</v>
      </c>
      <c r="D319" s="298">
        <f t="shared" si="44"/>
        <v>-15</v>
      </c>
      <c r="E319" s="298"/>
      <c r="F319" s="298">
        <v>-15</v>
      </c>
      <c r="G319" s="298">
        <f t="shared" si="39"/>
        <v>0</v>
      </c>
      <c r="H319" s="289" t="str">
        <f>IF(LEN(A319)=3,"是",IF(B319&lt;&gt;"",IF(SUM(C319:C319)&lt;&gt;0,"是","否"),"是"))</f>
        <v>是</v>
      </c>
    </row>
    <row r="320" ht="37.5" hidden="1" customHeight="1" spans="1:8">
      <c r="A320" s="293">
        <v>20407</v>
      </c>
      <c r="B320" s="294" t="s">
        <v>392</v>
      </c>
      <c r="C320" s="301">
        <v>0</v>
      </c>
      <c r="D320" s="301"/>
      <c r="E320" s="301"/>
      <c r="F320" s="301"/>
      <c r="G320" s="301"/>
      <c r="H320" s="289" t="str">
        <f t="shared" si="40"/>
        <v>否</v>
      </c>
    </row>
    <row r="321" ht="37.5" hidden="1" customHeight="1" spans="1:8">
      <c r="A321" s="296">
        <v>2040701</v>
      </c>
      <c r="B321" s="297" t="s">
        <v>209</v>
      </c>
      <c r="C321" s="298"/>
      <c r="D321" s="298">
        <f t="shared" ref="D321:D329" si="45">E321+F321</f>
        <v>0</v>
      </c>
      <c r="E321" s="298"/>
      <c r="F321" s="298">
        <v>0</v>
      </c>
      <c r="G321" s="298">
        <f t="shared" si="39"/>
        <v>0</v>
      </c>
      <c r="H321" s="289" t="str">
        <f t="shared" si="40"/>
        <v>否</v>
      </c>
    </row>
    <row r="322" ht="37.5" hidden="1" customHeight="1" spans="1:8">
      <c r="A322" s="296">
        <v>2040702</v>
      </c>
      <c r="B322" s="297" t="s">
        <v>210</v>
      </c>
      <c r="C322" s="298"/>
      <c r="D322" s="298">
        <f t="shared" si="45"/>
        <v>0</v>
      </c>
      <c r="E322" s="298"/>
      <c r="F322" s="298">
        <v>0</v>
      </c>
      <c r="G322" s="298">
        <f t="shared" si="39"/>
        <v>0</v>
      </c>
      <c r="H322" s="289" t="str">
        <f t="shared" si="40"/>
        <v>否</v>
      </c>
    </row>
    <row r="323" ht="37.5" hidden="1" customHeight="1" spans="1:8">
      <c r="A323" s="296">
        <v>2040703</v>
      </c>
      <c r="B323" s="297" t="s">
        <v>211</v>
      </c>
      <c r="C323" s="298"/>
      <c r="D323" s="298">
        <f t="shared" si="45"/>
        <v>0</v>
      </c>
      <c r="E323" s="298"/>
      <c r="F323" s="298">
        <v>0</v>
      </c>
      <c r="G323" s="298">
        <f t="shared" si="39"/>
        <v>0</v>
      </c>
      <c r="H323" s="289" t="str">
        <f t="shared" si="40"/>
        <v>否</v>
      </c>
    </row>
    <row r="324" ht="37.5" hidden="1" customHeight="1" spans="1:8">
      <c r="A324" s="296">
        <v>2040704</v>
      </c>
      <c r="B324" s="297" t="s">
        <v>393</v>
      </c>
      <c r="C324" s="298"/>
      <c r="D324" s="298">
        <f t="shared" si="45"/>
        <v>0</v>
      </c>
      <c r="E324" s="298"/>
      <c r="F324" s="298">
        <v>0</v>
      </c>
      <c r="G324" s="298">
        <f t="shared" si="39"/>
        <v>0</v>
      </c>
      <c r="H324" s="289" t="str">
        <f t="shared" si="40"/>
        <v>否</v>
      </c>
    </row>
    <row r="325" ht="37.5" hidden="1" customHeight="1" spans="1:8">
      <c r="A325" s="296">
        <v>2040705</v>
      </c>
      <c r="B325" s="297" t="s">
        <v>394</v>
      </c>
      <c r="C325" s="298"/>
      <c r="D325" s="298">
        <f t="shared" si="45"/>
        <v>0</v>
      </c>
      <c r="E325" s="298"/>
      <c r="F325" s="298">
        <v>0</v>
      </c>
      <c r="G325" s="298">
        <f t="shared" si="39"/>
        <v>0</v>
      </c>
      <c r="H325" s="289" t="str">
        <f t="shared" si="40"/>
        <v>否</v>
      </c>
    </row>
    <row r="326" ht="37.5" hidden="1" customHeight="1" spans="1:8">
      <c r="A326" s="296">
        <v>2040706</v>
      </c>
      <c r="B326" s="297" t="s">
        <v>395</v>
      </c>
      <c r="C326" s="298"/>
      <c r="D326" s="298">
        <f t="shared" si="45"/>
        <v>0</v>
      </c>
      <c r="E326" s="298"/>
      <c r="F326" s="298">
        <v>0</v>
      </c>
      <c r="G326" s="298">
        <f t="shared" si="39"/>
        <v>0</v>
      </c>
      <c r="H326" s="289" t="str">
        <f t="shared" si="40"/>
        <v>否</v>
      </c>
    </row>
    <row r="327" ht="37.5" hidden="1" customHeight="1" spans="1:8">
      <c r="A327" s="296">
        <v>2040707</v>
      </c>
      <c r="B327" s="297" t="s">
        <v>249</v>
      </c>
      <c r="C327" s="298"/>
      <c r="D327" s="298">
        <f t="shared" si="45"/>
        <v>0</v>
      </c>
      <c r="E327" s="298"/>
      <c r="F327" s="298">
        <v>0</v>
      </c>
      <c r="G327" s="298">
        <f t="shared" si="39"/>
        <v>0</v>
      </c>
      <c r="H327" s="289" t="str">
        <f t="shared" si="40"/>
        <v>否</v>
      </c>
    </row>
    <row r="328" ht="37.5" hidden="1" customHeight="1" spans="1:8">
      <c r="A328" s="296">
        <v>2040750</v>
      </c>
      <c r="B328" s="297" t="s">
        <v>218</v>
      </c>
      <c r="C328" s="298"/>
      <c r="D328" s="298">
        <f t="shared" si="45"/>
        <v>0</v>
      </c>
      <c r="E328" s="298"/>
      <c r="F328" s="298">
        <v>0</v>
      </c>
      <c r="G328" s="298">
        <f t="shared" si="39"/>
        <v>0</v>
      </c>
      <c r="H328" s="289" t="str">
        <f t="shared" si="40"/>
        <v>否</v>
      </c>
    </row>
    <row r="329" ht="37.5" hidden="1" customHeight="1" spans="1:8">
      <c r="A329" s="296">
        <v>2040799</v>
      </c>
      <c r="B329" s="297" t="s">
        <v>396</v>
      </c>
      <c r="C329" s="298"/>
      <c r="D329" s="298">
        <f t="shared" si="45"/>
        <v>0</v>
      </c>
      <c r="E329" s="298"/>
      <c r="F329" s="298">
        <v>0</v>
      </c>
      <c r="G329" s="298">
        <f t="shared" si="39"/>
        <v>0</v>
      </c>
      <c r="H329" s="289" t="str">
        <f t="shared" si="40"/>
        <v>否</v>
      </c>
    </row>
    <row r="330" ht="37.5" hidden="1" customHeight="1" spans="1:8">
      <c r="A330" s="293">
        <v>20408</v>
      </c>
      <c r="B330" s="294" t="s">
        <v>397</v>
      </c>
      <c r="C330" s="301">
        <v>0</v>
      </c>
      <c r="D330" s="301"/>
      <c r="E330" s="301"/>
      <c r="F330" s="301"/>
      <c r="G330" s="301"/>
      <c r="H330" s="289" t="str">
        <f t="shared" si="40"/>
        <v>否</v>
      </c>
    </row>
    <row r="331" ht="37.5" hidden="1" customHeight="1" spans="1:8">
      <c r="A331" s="296">
        <v>2040801</v>
      </c>
      <c r="B331" s="297" t="s">
        <v>209</v>
      </c>
      <c r="C331" s="298"/>
      <c r="D331" s="298">
        <f t="shared" ref="D331:D339" si="46">E331+F331</f>
        <v>0</v>
      </c>
      <c r="E331" s="298"/>
      <c r="F331" s="298">
        <v>0</v>
      </c>
      <c r="G331" s="298">
        <f t="shared" si="39"/>
        <v>0</v>
      </c>
      <c r="H331" s="289" t="str">
        <f t="shared" si="40"/>
        <v>否</v>
      </c>
    </row>
    <row r="332" ht="37.5" hidden="1" customHeight="1" spans="1:8">
      <c r="A332" s="296">
        <v>2040802</v>
      </c>
      <c r="B332" s="297" t="s">
        <v>210</v>
      </c>
      <c r="C332" s="298"/>
      <c r="D332" s="298">
        <f t="shared" si="46"/>
        <v>0</v>
      </c>
      <c r="E332" s="298"/>
      <c r="F332" s="298">
        <v>0</v>
      </c>
      <c r="G332" s="298">
        <f t="shared" si="39"/>
        <v>0</v>
      </c>
      <c r="H332" s="289" t="str">
        <f t="shared" si="40"/>
        <v>否</v>
      </c>
    </row>
    <row r="333" ht="37.5" hidden="1" customHeight="1" spans="1:8">
      <c r="A333" s="296">
        <v>2040803</v>
      </c>
      <c r="B333" s="297" t="s">
        <v>211</v>
      </c>
      <c r="C333" s="298"/>
      <c r="D333" s="298">
        <f t="shared" si="46"/>
        <v>0</v>
      </c>
      <c r="E333" s="298"/>
      <c r="F333" s="298">
        <v>0</v>
      </c>
      <c r="G333" s="298">
        <f t="shared" si="39"/>
        <v>0</v>
      </c>
      <c r="H333" s="289" t="str">
        <f t="shared" si="40"/>
        <v>否</v>
      </c>
    </row>
    <row r="334" ht="37.5" hidden="1" customHeight="1" spans="1:8">
      <c r="A334" s="296">
        <v>2040804</v>
      </c>
      <c r="B334" s="297" t="s">
        <v>398</v>
      </c>
      <c r="C334" s="298"/>
      <c r="D334" s="298">
        <f t="shared" si="46"/>
        <v>0</v>
      </c>
      <c r="E334" s="298"/>
      <c r="F334" s="298">
        <v>0</v>
      </c>
      <c r="G334" s="298">
        <f t="shared" si="39"/>
        <v>0</v>
      </c>
      <c r="H334" s="289" t="str">
        <f t="shared" si="40"/>
        <v>否</v>
      </c>
    </row>
    <row r="335" ht="37.5" hidden="1" customHeight="1" spans="1:8">
      <c r="A335" s="296">
        <v>2040805</v>
      </c>
      <c r="B335" s="297" t="s">
        <v>399</v>
      </c>
      <c r="C335" s="298"/>
      <c r="D335" s="298">
        <f t="shared" si="46"/>
        <v>0</v>
      </c>
      <c r="E335" s="298"/>
      <c r="F335" s="298">
        <v>0</v>
      </c>
      <c r="G335" s="298">
        <f t="shared" si="39"/>
        <v>0</v>
      </c>
      <c r="H335" s="289" t="str">
        <f t="shared" si="40"/>
        <v>否</v>
      </c>
    </row>
    <row r="336" ht="37.5" hidden="1" customHeight="1" spans="1:8">
      <c r="A336" s="296">
        <v>2040806</v>
      </c>
      <c r="B336" s="297" t="s">
        <v>400</v>
      </c>
      <c r="C336" s="298"/>
      <c r="D336" s="298">
        <f t="shared" si="46"/>
        <v>0</v>
      </c>
      <c r="E336" s="298"/>
      <c r="F336" s="298">
        <v>0</v>
      </c>
      <c r="G336" s="298">
        <f t="shared" ref="G336:G399" si="47">C336+D336</f>
        <v>0</v>
      </c>
      <c r="H336" s="289" t="str">
        <f t="shared" si="40"/>
        <v>否</v>
      </c>
    </row>
    <row r="337" ht="37.5" hidden="1" customHeight="1" spans="1:8">
      <c r="A337" s="296">
        <v>2040807</v>
      </c>
      <c r="B337" s="297" t="s">
        <v>249</v>
      </c>
      <c r="C337" s="298"/>
      <c r="D337" s="298">
        <f t="shared" si="46"/>
        <v>0</v>
      </c>
      <c r="E337" s="298"/>
      <c r="F337" s="298">
        <v>0</v>
      </c>
      <c r="G337" s="298">
        <f t="shared" si="47"/>
        <v>0</v>
      </c>
      <c r="H337" s="289" t="str">
        <f t="shared" si="40"/>
        <v>否</v>
      </c>
    </row>
    <row r="338" ht="37.5" hidden="1" customHeight="1" spans="1:8">
      <c r="A338" s="296">
        <v>2040850</v>
      </c>
      <c r="B338" s="297" t="s">
        <v>218</v>
      </c>
      <c r="C338" s="298"/>
      <c r="D338" s="298">
        <f t="shared" si="46"/>
        <v>0</v>
      </c>
      <c r="E338" s="298"/>
      <c r="F338" s="298">
        <v>0</v>
      </c>
      <c r="G338" s="298">
        <f t="shared" si="47"/>
        <v>0</v>
      </c>
      <c r="H338" s="289" t="str">
        <f t="shared" ref="H338:H401" si="48">IF(LEN(A338)=3,"是",IF(B338&lt;&gt;"",IF(SUM(C338:C338)&lt;&gt;0,"是","否"),"是"))</f>
        <v>否</v>
      </c>
    </row>
    <row r="339" ht="37.5" hidden="1" customHeight="1" spans="1:8">
      <c r="A339" s="296">
        <v>2040899</v>
      </c>
      <c r="B339" s="297" t="s">
        <v>401</v>
      </c>
      <c r="C339" s="298"/>
      <c r="D339" s="298">
        <f t="shared" si="46"/>
        <v>0</v>
      </c>
      <c r="E339" s="298"/>
      <c r="F339" s="298">
        <v>0</v>
      </c>
      <c r="G339" s="298">
        <f t="shared" si="47"/>
        <v>0</v>
      </c>
      <c r="H339" s="289" t="str">
        <f t="shared" si="48"/>
        <v>否</v>
      </c>
    </row>
    <row r="340" ht="37.5" hidden="1" customHeight="1" spans="1:8">
      <c r="A340" s="293">
        <v>20409</v>
      </c>
      <c r="B340" s="294" t="s">
        <v>402</v>
      </c>
      <c r="C340" s="301">
        <v>0</v>
      </c>
      <c r="D340" s="301"/>
      <c r="E340" s="301"/>
      <c r="F340" s="301"/>
      <c r="G340" s="301"/>
      <c r="H340" s="289" t="str">
        <f t="shared" si="48"/>
        <v>否</v>
      </c>
    </row>
    <row r="341" ht="37.5" hidden="1" customHeight="1" spans="1:8">
      <c r="A341" s="296">
        <v>2040901</v>
      </c>
      <c r="B341" s="297" t="s">
        <v>209</v>
      </c>
      <c r="C341" s="298"/>
      <c r="D341" s="298">
        <f t="shared" ref="D341:D347" si="49">E341+F341</f>
        <v>0</v>
      </c>
      <c r="E341" s="298"/>
      <c r="F341" s="298">
        <v>0</v>
      </c>
      <c r="G341" s="298">
        <f t="shared" si="47"/>
        <v>0</v>
      </c>
      <c r="H341" s="289" t="str">
        <f t="shared" si="48"/>
        <v>否</v>
      </c>
    </row>
    <row r="342" ht="37.5" hidden="1" customHeight="1" spans="1:8">
      <c r="A342" s="296">
        <v>2040902</v>
      </c>
      <c r="B342" s="297" t="s">
        <v>210</v>
      </c>
      <c r="C342" s="298"/>
      <c r="D342" s="298">
        <f t="shared" si="49"/>
        <v>0</v>
      </c>
      <c r="E342" s="298"/>
      <c r="F342" s="298">
        <v>0</v>
      </c>
      <c r="G342" s="298">
        <f t="shared" si="47"/>
        <v>0</v>
      </c>
      <c r="H342" s="289" t="str">
        <f t="shared" si="48"/>
        <v>否</v>
      </c>
    </row>
    <row r="343" ht="37.5" hidden="1" customHeight="1" spans="1:8">
      <c r="A343" s="296">
        <v>2040903</v>
      </c>
      <c r="B343" s="297" t="s">
        <v>211</v>
      </c>
      <c r="C343" s="298"/>
      <c r="D343" s="298">
        <f t="shared" si="49"/>
        <v>0</v>
      </c>
      <c r="E343" s="298"/>
      <c r="F343" s="298">
        <v>0</v>
      </c>
      <c r="G343" s="298">
        <f t="shared" si="47"/>
        <v>0</v>
      </c>
      <c r="H343" s="289" t="str">
        <f t="shared" si="48"/>
        <v>否</v>
      </c>
    </row>
    <row r="344" ht="37.5" hidden="1" customHeight="1" spans="1:8">
      <c r="A344" s="296">
        <v>2040904</v>
      </c>
      <c r="B344" s="297" t="s">
        <v>403</v>
      </c>
      <c r="C344" s="298"/>
      <c r="D344" s="298">
        <f t="shared" si="49"/>
        <v>0</v>
      </c>
      <c r="E344" s="298"/>
      <c r="F344" s="298">
        <v>0</v>
      </c>
      <c r="G344" s="298">
        <f t="shared" si="47"/>
        <v>0</v>
      </c>
      <c r="H344" s="289" t="str">
        <f t="shared" si="48"/>
        <v>否</v>
      </c>
    </row>
    <row r="345" ht="37.5" hidden="1" customHeight="1" spans="1:8">
      <c r="A345" s="296">
        <v>2040905</v>
      </c>
      <c r="B345" s="297" t="s">
        <v>404</v>
      </c>
      <c r="C345" s="298"/>
      <c r="D345" s="298">
        <f t="shared" si="49"/>
        <v>0</v>
      </c>
      <c r="E345" s="298"/>
      <c r="F345" s="298">
        <v>0</v>
      </c>
      <c r="G345" s="298">
        <f t="shared" si="47"/>
        <v>0</v>
      </c>
      <c r="H345" s="289" t="str">
        <f t="shared" si="48"/>
        <v>否</v>
      </c>
    </row>
    <row r="346" ht="37.5" hidden="1" customHeight="1" spans="1:8">
      <c r="A346" s="296">
        <v>2040950</v>
      </c>
      <c r="B346" s="297" t="s">
        <v>218</v>
      </c>
      <c r="C346" s="298"/>
      <c r="D346" s="298">
        <f t="shared" si="49"/>
        <v>0</v>
      </c>
      <c r="E346" s="298"/>
      <c r="F346" s="298">
        <v>0</v>
      </c>
      <c r="G346" s="298">
        <f t="shared" si="47"/>
        <v>0</v>
      </c>
      <c r="H346" s="289" t="str">
        <f t="shared" si="48"/>
        <v>否</v>
      </c>
    </row>
    <row r="347" ht="37.5" hidden="1" customHeight="1" spans="1:8">
      <c r="A347" s="296">
        <v>2040999</v>
      </c>
      <c r="B347" s="297" t="s">
        <v>405</v>
      </c>
      <c r="C347" s="298"/>
      <c r="D347" s="298">
        <f t="shared" si="49"/>
        <v>0</v>
      </c>
      <c r="E347" s="298"/>
      <c r="F347" s="298">
        <v>0</v>
      </c>
      <c r="G347" s="298">
        <f t="shared" si="47"/>
        <v>0</v>
      </c>
      <c r="H347" s="289" t="str">
        <f t="shared" si="48"/>
        <v>否</v>
      </c>
    </row>
    <row r="348" ht="37.5" hidden="1" customHeight="1" spans="1:8">
      <c r="A348" s="293">
        <v>20410</v>
      </c>
      <c r="B348" s="294" t="s">
        <v>406</v>
      </c>
      <c r="C348" s="301">
        <v>0</v>
      </c>
      <c r="D348" s="301"/>
      <c r="E348" s="301"/>
      <c r="F348" s="301"/>
      <c r="G348" s="301"/>
      <c r="H348" s="289" t="str">
        <f t="shared" si="48"/>
        <v>否</v>
      </c>
    </row>
    <row r="349" ht="37.5" hidden="1" customHeight="1" spans="1:8">
      <c r="A349" s="296">
        <v>2041001</v>
      </c>
      <c r="B349" s="297" t="s">
        <v>209</v>
      </c>
      <c r="C349" s="298"/>
      <c r="D349" s="298">
        <f>E349+F349</f>
        <v>0</v>
      </c>
      <c r="E349" s="298"/>
      <c r="F349" s="298">
        <v>0</v>
      </c>
      <c r="G349" s="298">
        <f t="shared" si="47"/>
        <v>0</v>
      </c>
      <c r="H349" s="289" t="str">
        <f t="shared" si="48"/>
        <v>否</v>
      </c>
    </row>
    <row r="350" ht="37.5" hidden="1" customHeight="1" spans="1:8">
      <c r="A350" s="296">
        <v>2041002</v>
      </c>
      <c r="B350" s="297" t="s">
        <v>210</v>
      </c>
      <c r="C350" s="298"/>
      <c r="D350" s="298">
        <f>E350+F350</f>
        <v>0</v>
      </c>
      <c r="E350" s="298"/>
      <c r="F350" s="298">
        <v>0</v>
      </c>
      <c r="G350" s="298">
        <f t="shared" si="47"/>
        <v>0</v>
      </c>
      <c r="H350" s="289" t="str">
        <f t="shared" si="48"/>
        <v>否</v>
      </c>
    </row>
    <row r="351" ht="37.5" hidden="1" customHeight="1" spans="1:8">
      <c r="A351" s="296">
        <v>2041006</v>
      </c>
      <c r="B351" s="297" t="s">
        <v>249</v>
      </c>
      <c r="C351" s="298"/>
      <c r="D351" s="298">
        <f>E351+F351</f>
        <v>0</v>
      </c>
      <c r="E351" s="298"/>
      <c r="F351" s="298">
        <v>0</v>
      </c>
      <c r="G351" s="298">
        <f t="shared" si="47"/>
        <v>0</v>
      </c>
      <c r="H351" s="289" t="str">
        <f t="shared" si="48"/>
        <v>否</v>
      </c>
    </row>
    <row r="352" ht="37.5" hidden="1" customHeight="1" spans="1:8">
      <c r="A352" s="296">
        <v>2041007</v>
      </c>
      <c r="B352" s="297" t="s">
        <v>407</v>
      </c>
      <c r="C352" s="298"/>
      <c r="D352" s="298">
        <f>E352+F352</f>
        <v>0</v>
      </c>
      <c r="E352" s="298"/>
      <c r="F352" s="298">
        <v>0</v>
      </c>
      <c r="G352" s="298">
        <f t="shared" si="47"/>
        <v>0</v>
      </c>
      <c r="H352" s="289" t="str">
        <f t="shared" si="48"/>
        <v>否</v>
      </c>
    </row>
    <row r="353" ht="37.5" hidden="1" customHeight="1" spans="1:8">
      <c r="A353" s="296">
        <v>2041099</v>
      </c>
      <c r="B353" s="297" t="s">
        <v>408</v>
      </c>
      <c r="C353" s="298"/>
      <c r="D353" s="298">
        <f>E353+F353</f>
        <v>0</v>
      </c>
      <c r="E353" s="298"/>
      <c r="F353" s="298">
        <v>0</v>
      </c>
      <c r="G353" s="298">
        <f t="shared" si="47"/>
        <v>0</v>
      </c>
      <c r="H353" s="289" t="str">
        <f t="shared" si="48"/>
        <v>否</v>
      </c>
    </row>
    <row r="354" ht="37.5" customHeight="1" spans="1:8">
      <c r="A354" s="293">
        <v>20499</v>
      </c>
      <c r="B354" s="294" t="s">
        <v>409</v>
      </c>
      <c r="C354" s="301">
        <f>SUM(C355:C356)</f>
        <v>0</v>
      </c>
      <c r="D354" s="301">
        <f>SUM(D355:D356)</f>
        <v>-32</v>
      </c>
      <c r="E354" s="301">
        <f>SUM(E355:E356)</f>
        <v>0</v>
      </c>
      <c r="F354" s="301">
        <f>SUM(F355:F356)</f>
        <v>-32</v>
      </c>
      <c r="G354" s="301">
        <f>SUM(G355:G356)</f>
        <v>-32</v>
      </c>
      <c r="H354" s="289" t="s">
        <v>59</v>
      </c>
    </row>
    <row r="355" ht="37.5" hidden="1" customHeight="1" spans="1:8">
      <c r="A355" s="296">
        <v>2049902</v>
      </c>
      <c r="B355" s="297" t="s">
        <v>410</v>
      </c>
      <c r="C355" s="298"/>
      <c r="D355" s="298">
        <f>E355+F355</f>
        <v>0</v>
      </c>
      <c r="E355" s="298"/>
      <c r="F355" s="298">
        <v>0</v>
      </c>
      <c r="G355" s="298">
        <f t="shared" si="47"/>
        <v>0</v>
      </c>
      <c r="H355" s="289" t="str">
        <f t="shared" si="48"/>
        <v>否</v>
      </c>
    </row>
    <row r="356" ht="37.5" customHeight="1" spans="1:8">
      <c r="A356" s="296">
        <v>2049999</v>
      </c>
      <c r="B356" s="297" t="s">
        <v>411</v>
      </c>
      <c r="C356" s="298"/>
      <c r="D356" s="298">
        <f>E356+F356</f>
        <v>-32</v>
      </c>
      <c r="E356" s="298"/>
      <c r="F356" s="298">
        <v>-32</v>
      </c>
      <c r="G356" s="298">
        <f t="shared" si="47"/>
        <v>-32</v>
      </c>
      <c r="H356" s="289" t="s">
        <v>59</v>
      </c>
    </row>
    <row r="357" ht="37.5" customHeight="1" spans="1:8">
      <c r="A357" s="290">
        <v>205</v>
      </c>
      <c r="B357" s="291" t="s">
        <v>412</v>
      </c>
      <c r="C357" s="288">
        <f>C358+C363+C370+C376+C382+C386+C390+C394+C400+C407</f>
        <v>123778</v>
      </c>
      <c r="D357" s="288">
        <f>D358+D363+D370+D376+D382+D386+D390+D394+D400+D407</f>
        <v>-537</v>
      </c>
      <c r="E357" s="288">
        <f>E358+E363+E370+E376+E382+E386+E390+E394+E400+E407</f>
        <v>0</v>
      </c>
      <c r="F357" s="288">
        <f>F358+F363+F370+F376+F382+F386+F390+F394+F400+F407</f>
        <v>-537</v>
      </c>
      <c r="G357" s="288">
        <f>G358+G363+G370+G376+G382+G386+G390+G394+G400+G407</f>
        <v>123241</v>
      </c>
      <c r="H357" s="289" t="str">
        <f>IF(LEN(A357)=3,"是",IF(B357&lt;&gt;"",IF(SUM(C357:C357)&lt;&gt;0,"是","否"),"是"))</f>
        <v>是</v>
      </c>
    </row>
    <row r="358" ht="37.5" customHeight="1" spans="1:8">
      <c r="A358" s="293">
        <v>20501</v>
      </c>
      <c r="B358" s="294" t="s">
        <v>413</v>
      </c>
      <c r="C358" s="295">
        <f>SUM(C359:C362)</f>
        <v>3236</v>
      </c>
      <c r="D358" s="295">
        <f>SUM(D359:D362)</f>
        <v>1078</v>
      </c>
      <c r="E358" s="295">
        <f>SUM(E359:E362)</f>
        <v>0</v>
      </c>
      <c r="F358" s="295">
        <f>SUM(F359:F362)</f>
        <v>1078</v>
      </c>
      <c r="G358" s="295">
        <f>SUM(G359:G362)</f>
        <v>4314</v>
      </c>
      <c r="H358" s="289" t="str">
        <f>IF(LEN(A358)=3,"是",IF(B358&lt;&gt;"",IF(SUM(C358:C358)&lt;&gt;0,"是","否"),"是"))</f>
        <v>是</v>
      </c>
    </row>
    <row r="359" ht="37.5" customHeight="1" spans="1:8">
      <c r="A359" s="296">
        <v>2050101</v>
      </c>
      <c r="B359" s="297" t="s">
        <v>209</v>
      </c>
      <c r="C359" s="298">
        <v>3216</v>
      </c>
      <c r="D359" s="298">
        <f>E359+F359</f>
        <v>500</v>
      </c>
      <c r="E359" s="298"/>
      <c r="F359" s="298">
        <v>500</v>
      </c>
      <c r="G359" s="298">
        <f t="shared" si="47"/>
        <v>3716</v>
      </c>
      <c r="H359" s="289" t="str">
        <f>IF(LEN(A359)=3,"是",IF(B359&lt;&gt;"",IF(SUM(C359:C359)&lt;&gt;0,"是","否"),"是"))</f>
        <v>是</v>
      </c>
    </row>
    <row r="360" ht="37.5" hidden="1" customHeight="1" spans="1:8">
      <c r="A360" s="296">
        <v>2050102</v>
      </c>
      <c r="B360" s="297" t="s">
        <v>210</v>
      </c>
      <c r="C360" s="298"/>
      <c r="D360" s="298">
        <f>E360+F360</f>
        <v>0</v>
      </c>
      <c r="E360" s="298"/>
      <c r="F360" s="298">
        <v>0</v>
      </c>
      <c r="G360" s="298">
        <f t="shared" si="47"/>
        <v>0</v>
      </c>
      <c r="H360" s="289" t="str">
        <f t="shared" si="48"/>
        <v>否</v>
      </c>
    </row>
    <row r="361" ht="37.5" hidden="1" customHeight="1" spans="1:8">
      <c r="A361" s="296">
        <v>2050103</v>
      </c>
      <c r="B361" s="297" t="s">
        <v>211</v>
      </c>
      <c r="C361" s="298"/>
      <c r="D361" s="298">
        <f>E361+F361</f>
        <v>0</v>
      </c>
      <c r="E361" s="298"/>
      <c r="F361" s="298">
        <v>0</v>
      </c>
      <c r="G361" s="298">
        <f t="shared" si="47"/>
        <v>0</v>
      </c>
      <c r="H361" s="289" t="str">
        <f t="shared" si="48"/>
        <v>否</v>
      </c>
    </row>
    <row r="362" ht="37.5" customHeight="1" spans="1:8">
      <c r="A362" s="296">
        <v>2050199</v>
      </c>
      <c r="B362" s="297" t="s">
        <v>414</v>
      </c>
      <c r="C362" s="298">
        <v>20</v>
      </c>
      <c r="D362" s="298">
        <f>E362+F362</f>
        <v>578</v>
      </c>
      <c r="E362" s="298"/>
      <c r="F362" s="298">
        <v>578</v>
      </c>
      <c r="G362" s="298">
        <f t="shared" si="47"/>
        <v>598</v>
      </c>
      <c r="H362" s="289" t="str">
        <f>IF(LEN(A362)=3,"是",IF(B362&lt;&gt;"",IF(SUM(C362:C362)&lt;&gt;0,"是","否"),"是"))</f>
        <v>是</v>
      </c>
    </row>
    <row r="363" ht="37.5" customHeight="1" spans="1:8">
      <c r="A363" s="293">
        <v>20502</v>
      </c>
      <c r="B363" s="294" t="s">
        <v>415</v>
      </c>
      <c r="C363" s="295">
        <f>SUM(C364:C369)</f>
        <v>115763</v>
      </c>
      <c r="D363" s="295">
        <f>SUM(D364:D369)</f>
        <v>-520</v>
      </c>
      <c r="E363" s="295">
        <f>SUM(E364:E369)</f>
        <v>0</v>
      </c>
      <c r="F363" s="295">
        <f>SUM(F364:F369)</f>
        <v>-520</v>
      </c>
      <c r="G363" s="295">
        <f>SUM(G364:G369)</f>
        <v>115243</v>
      </c>
      <c r="H363" s="289" t="str">
        <f>IF(LEN(A363)=3,"是",IF(B363&lt;&gt;"",IF(SUM(C363:C363)&lt;&gt;0,"是","否"),"是"))</f>
        <v>是</v>
      </c>
    </row>
    <row r="364" ht="37.5" customHeight="1" spans="1:8">
      <c r="A364" s="296">
        <v>2050201</v>
      </c>
      <c r="B364" s="297" t="s">
        <v>416</v>
      </c>
      <c r="C364" s="298">
        <v>4129</v>
      </c>
      <c r="D364" s="298">
        <f t="shared" ref="D364:D369" si="50">E364+F364</f>
        <v>0</v>
      </c>
      <c r="E364" s="298"/>
      <c r="F364" s="298"/>
      <c r="G364" s="298">
        <f t="shared" si="47"/>
        <v>4129</v>
      </c>
      <c r="H364" s="289" t="str">
        <f>IF(LEN(A364)=3,"是",IF(B364&lt;&gt;"",IF(SUM(C364:C364)&lt;&gt;0,"是","否"),"是"))</f>
        <v>是</v>
      </c>
    </row>
    <row r="365" ht="37.5" customHeight="1" spans="1:8">
      <c r="A365" s="296">
        <v>2050202</v>
      </c>
      <c r="B365" s="297" t="s">
        <v>417</v>
      </c>
      <c r="C365" s="298">
        <v>54420</v>
      </c>
      <c r="D365" s="298">
        <f t="shared" si="50"/>
        <v>-270</v>
      </c>
      <c r="E365" s="298"/>
      <c r="F365" s="298">
        <v>-270</v>
      </c>
      <c r="G365" s="298">
        <f t="shared" si="47"/>
        <v>54150</v>
      </c>
      <c r="H365" s="289" t="str">
        <f>IF(LEN(A365)=3,"是",IF(B365&lt;&gt;"",IF(SUM(C365:C365)&lt;&gt;0,"是","否"),"是"))</f>
        <v>是</v>
      </c>
    </row>
    <row r="366" ht="37.5" customHeight="1" spans="1:8">
      <c r="A366" s="296">
        <v>2050203</v>
      </c>
      <c r="B366" s="297" t="s">
        <v>418</v>
      </c>
      <c r="C366" s="298">
        <v>28661</v>
      </c>
      <c r="D366" s="298">
        <f t="shared" si="50"/>
        <v>0</v>
      </c>
      <c r="E366" s="298"/>
      <c r="F366" s="298"/>
      <c r="G366" s="298">
        <f t="shared" si="47"/>
        <v>28661</v>
      </c>
      <c r="H366" s="289" t="str">
        <f>IF(LEN(A366)=3,"是",IF(B366&lt;&gt;"",IF(SUM(C366:C366)&lt;&gt;0,"是","否"),"是"))</f>
        <v>是</v>
      </c>
    </row>
    <row r="367" ht="37.5" customHeight="1" spans="1:8">
      <c r="A367" s="296">
        <v>2050204</v>
      </c>
      <c r="B367" s="297" t="s">
        <v>419</v>
      </c>
      <c r="C367" s="298">
        <v>9803</v>
      </c>
      <c r="D367" s="298">
        <f t="shared" si="50"/>
        <v>-100</v>
      </c>
      <c r="E367" s="298"/>
      <c r="F367" s="298">
        <v>-100</v>
      </c>
      <c r="G367" s="298">
        <f t="shared" si="47"/>
        <v>9703</v>
      </c>
      <c r="H367" s="289" t="str">
        <f>IF(LEN(A367)=3,"是",IF(B367&lt;&gt;"",IF(SUM(C367:C367)&lt;&gt;0,"是","否"),"是"))</f>
        <v>是</v>
      </c>
    </row>
    <row r="368" ht="37.5" hidden="1" customHeight="1" spans="1:8">
      <c r="A368" s="296">
        <v>2050205</v>
      </c>
      <c r="B368" s="297" t="s">
        <v>420</v>
      </c>
      <c r="C368" s="298"/>
      <c r="D368" s="298">
        <f t="shared" si="50"/>
        <v>0</v>
      </c>
      <c r="E368" s="298"/>
      <c r="F368" s="298">
        <v>0</v>
      </c>
      <c r="G368" s="298">
        <f t="shared" si="47"/>
        <v>0</v>
      </c>
      <c r="H368" s="289" t="str">
        <f t="shared" si="48"/>
        <v>否</v>
      </c>
    </row>
    <row r="369" ht="37.5" customHeight="1" spans="1:8">
      <c r="A369" s="296">
        <v>2050299</v>
      </c>
      <c r="B369" s="297" t="s">
        <v>421</v>
      </c>
      <c r="C369" s="298">
        <v>18750</v>
      </c>
      <c r="D369" s="298">
        <f t="shared" si="50"/>
        <v>-150</v>
      </c>
      <c r="E369" s="298"/>
      <c r="F369" s="298">
        <v>-150</v>
      </c>
      <c r="G369" s="298">
        <f t="shared" si="47"/>
        <v>18600</v>
      </c>
      <c r="H369" s="289" t="str">
        <f>IF(LEN(A369)=3,"是",IF(B369&lt;&gt;"",IF(SUM(C369:C369)&lt;&gt;0,"是","否"),"是"))</f>
        <v>是</v>
      </c>
    </row>
    <row r="370" ht="37.5" customHeight="1" spans="1:8">
      <c r="A370" s="293">
        <v>20503</v>
      </c>
      <c r="B370" s="294" t="s">
        <v>422</v>
      </c>
      <c r="C370" s="295">
        <f>SUM(C371:C375)</f>
        <v>1165</v>
      </c>
      <c r="D370" s="295">
        <f>SUM(D371:D375)</f>
        <v>-7</v>
      </c>
      <c r="E370" s="295">
        <f>SUM(E371:E375)</f>
        <v>0</v>
      </c>
      <c r="F370" s="295">
        <f>SUM(F371:F375)</f>
        <v>-7</v>
      </c>
      <c r="G370" s="295">
        <f>SUM(G371:G375)</f>
        <v>1158</v>
      </c>
      <c r="H370" s="289" t="str">
        <f>IF(LEN(A370)=3,"是",IF(B370&lt;&gt;"",IF(SUM(C370:C370)&lt;&gt;0,"是","否"),"是"))</f>
        <v>是</v>
      </c>
    </row>
    <row r="371" ht="37.5" hidden="1" customHeight="1" spans="1:8">
      <c r="A371" s="296">
        <v>2050301</v>
      </c>
      <c r="B371" s="297" t="s">
        <v>423</v>
      </c>
      <c r="C371" s="298"/>
      <c r="D371" s="298">
        <f>E371+F371</f>
        <v>0</v>
      </c>
      <c r="E371" s="298"/>
      <c r="F371" s="298">
        <v>0</v>
      </c>
      <c r="G371" s="298">
        <f t="shared" si="47"/>
        <v>0</v>
      </c>
      <c r="H371" s="289" t="str">
        <f t="shared" si="48"/>
        <v>否</v>
      </c>
    </row>
    <row r="372" ht="37.5" customHeight="1" spans="1:8">
      <c r="A372" s="296">
        <v>2050302</v>
      </c>
      <c r="B372" s="297" t="s">
        <v>424</v>
      </c>
      <c r="C372" s="298">
        <v>1165</v>
      </c>
      <c r="D372" s="298">
        <f>E372+F372</f>
        <v>-7</v>
      </c>
      <c r="E372" s="298"/>
      <c r="F372" s="298">
        <v>-7</v>
      </c>
      <c r="G372" s="298">
        <f t="shared" si="47"/>
        <v>1158</v>
      </c>
      <c r="H372" s="289" t="str">
        <f>IF(LEN(A372)=3,"是",IF(B372&lt;&gt;"",IF(SUM(C372:C372)&lt;&gt;0,"是","否"),"是"))</f>
        <v>是</v>
      </c>
    </row>
    <row r="373" ht="37.5" hidden="1" customHeight="1" spans="1:8">
      <c r="A373" s="296">
        <v>2050303</v>
      </c>
      <c r="B373" s="297" t="s">
        <v>425</v>
      </c>
      <c r="C373" s="298"/>
      <c r="D373" s="298">
        <f>E373+F373</f>
        <v>0</v>
      </c>
      <c r="E373" s="298"/>
      <c r="F373" s="298">
        <v>0</v>
      </c>
      <c r="G373" s="298">
        <f t="shared" si="47"/>
        <v>0</v>
      </c>
      <c r="H373" s="289" t="str">
        <f t="shared" si="48"/>
        <v>否</v>
      </c>
    </row>
    <row r="374" ht="37.5" hidden="1" customHeight="1" spans="1:8">
      <c r="A374" s="296">
        <v>2050305</v>
      </c>
      <c r="B374" s="297" t="s">
        <v>426</v>
      </c>
      <c r="C374" s="298"/>
      <c r="D374" s="298">
        <f>E374+F374</f>
        <v>0</v>
      </c>
      <c r="E374" s="298"/>
      <c r="F374" s="298">
        <v>0</v>
      </c>
      <c r="G374" s="298">
        <f t="shared" si="47"/>
        <v>0</v>
      </c>
      <c r="H374" s="289" t="str">
        <f t="shared" si="48"/>
        <v>否</v>
      </c>
    </row>
    <row r="375" ht="37.5" hidden="1" customHeight="1" spans="1:8">
      <c r="A375" s="296">
        <v>2050399</v>
      </c>
      <c r="B375" s="297" t="s">
        <v>427</v>
      </c>
      <c r="C375" s="298"/>
      <c r="D375" s="298">
        <f>E375+F375</f>
        <v>0</v>
      </c>
      <c r="E375" s="298"/>
      <c r="F375" s="298">
        <v>0</v>
      </c>
      <c r="G375" s="298">
        <f t="shared" si="47"/>
        <v>0</v>
      </c>
      <c r="H375" s="289" t="str">
        <f t="shared" si="48"/>
        <v>否</v>
      </c>
    </row>
    <row r="376" ht="37.5" hidden="1" customHeight="1" spans="1:8">
      <c r="A376" s="293">
        <v>20504</v>
      </c>
      <c r="B376" s="294" t="s">
        <v>428</v>
      </c>
      <c r="C376" s="301">
        <v>0</v>
      </c>
      <c r="D376" s="301"/>
      <c r="E376" s="301"/>
      <c r="F376" s="301"/>
      <c r="G376" s="301"/>
      <c r="H376" s="289" t="str">
        <f t="shared" si="48"/>
        <v>否</v>
      </c>
    </row>
    <row r="377" ht="37.5" hidden="1" customHeight="1" spans="1:8">
      <c r="A377" s="296">
        <v>2050401</v>
      </c>
      <c r="B377" s="297" t="s">
        <v>429</v>
      </c>
      <c r="C377" s="298"/>
      <c r="D377" s="298">
        <f>E377+F377</f>
        <v>0</v>
      </c>
      <c r="E377" s="298"/>
      <c r="F377" s="298">
        <v>0</v>
      </c>
      <c r="G377" s="298">
        <f t="shared" si="47"/>
        <v>0</v>
      </c>
      <c r="H377" s="289" t="str">
        <f t="shared" si="48"/>
        <v>否</v>
      </c>
    </row>
    <row r="378" ht="37.5" hidden="1" customHeight="1" spans="1:8">
      <c r="A378" s="296">
        <v>2050402</v>
      </c>
      <c r="B378" s="297" t="s">
        <v>430</v>
      </c>
      <c r="C378" s="298"/>
      <c r="D378" s="298">
        <f>E378+F378</f>
        <v>0</v>
      </c>
      <c r="E378" s="298"/>
      <c r="F378" s="298">
        <v>0</v>
      </c>
      <c r="G378" s="298">
        <f t="shared" si="47"/>
        <v>0</v>
      </c>
      <c r="H378" s="289" t="str">
        <f t="shared" si="48"/>
        <v>否</v>
      </c>
    </row>
    <row r="379" ht="37.5" hidden="1" customHeight="1" spans="1:8">
      <c r="A379" s="296">
        <v>2050403</v>
      </c>
      <c r="B379" s="297" t="s">
        <v>431</v>
      </c>
      <c r="C379" s="298"/>
      <c r="D379" s="298">
        <f>E379+F379</f>
        <v>0</v>
      </c>
      <c r="E379" s="298"/>
      <c r="F379" s="298">
        <v>0</v>
      </c>
      <c r="G379" s="298">
        <f t="shared" si="47"/>
        <v>0</v>
      </c>
      <c r="H379" s="289" t="str">
        <f t="shared" si="48"/>
        <v>否</v>
      </c>
    </row>
    <row r="380" ht="37.5" hidden="1" customHeight="1" spans="1:8">
      <c r="A380" s="296">
        <v>2050404</v>
      </c>
      <c r="B380" s="297" t="s">
        <v>432</v>
      </c>
      <c r="C380" s="298"/>
      <c r="D380" s="298">
        <f>E380+F380</f>
        <v>0</v>
      </c>
      <c r="E380" s="298"/>
      <c r="F380" s="298">
        <v>0</v>
      </c>
      <c r="G380" s="298">
        <f t="shared" si="47"/>
        <v>0</v>
      </c>
      <c r="H380" s="289" t="str">
        <f t="shared" si="48"/>
        <v>否</v>
      </c>
    </row>
    <row r="381" ht="37.5" hidden="1" customHeight="1" spans="1:8">
      <c r="A381" s="296">
        <v>2050499</v>
      </c>
      <c r="B381" s="297" t="s">
        <v>433</v>
      </c>
      <c r="C381" s="298"/>
      <c r="D381" s="298">
        <f>E381+F381</f>
        <v>0</v>
      </c>
      <c r="E381" s="298"/>
      <c r="F381" s="298">
        <v>0</v>
      </c>
      <c r="G381" s="298">
        <f t="shared" si="47"/>
        <v>0</v>
      </c>
      <c r="H381" s="289" t="str">
        <f t="shared" si="48"/>
        <v>否</v>
      </c>
    </row>
    <row r="382" ht="37.5" hidden="1" customHeight="1" spans="1:8">
      <c r="A382" s="293">
        <v>20505</v>
      </c>
      <c r="B382" s="294" t="s">
        <v>434</v>
      </c>
      <c r="C382" s="301">
        <v>0</v>
      </c>
      <c r="D382" s="301"/>
      <c r="E382" s="301"/>
      <c r="F382" s="301"/>
      <c r="G382" s="301"/>
      <c r="H382" s="289" t="str">
        <f t="shared" si="48"/>
        <v>否</v>
      </c>
    </row>
    <row r="383" ht="37.5" hidden="1" customHeight="1" spans="1:8">
      <c r="A383" s="296">
        <v>2050501</v>
      </c>
      <c r="B383" s="297" t="s">
        <v>435</v>
      </c>
      <c r="C383" s="298"/>
      <c r="D383" s="298">
        <f>E383+F383</f>
        <v>0</v>
      </c>
      <c r="E383" s="298"/>
      <c r="F383" s="298">
        <v>0</v>
      </c>
      <c r="G383" s="298">
        <f t="shared" si="47"/>
        <v>0</v>
      </c>
      <c r="H383" s="289" t="str">
        <f t="shared" si="48"/>
        <v>否</v>
      </c>
    </row>
    <row r="384" ht="37.5" hidden="1" customHeight="1" spans="1:8">
      <c r="A384" s="296">
        <v>2050502</v>
      </c>
      <c r="B384" s="297" t="s">
        <v>436</v>
      </c>
      <c r="C384" s="298"/>
      <c r="D384" s="298">
        <f>E384+F384</f>
        <v>0</v>
      </c>
      <c r="E384" s="298"/>
      <c r="F384" s="298">
        <v>0</v>
      </c>
      <c r="G384" s="298">
        <f t="shared" si="47"/>
        <v>0</v>
      </c>
      <c r="H384" s="289" t="str">
        <f t="shared" si="48"/>
        <v>否</v>
      </c>
    </row>
    <row r="385" ht="37.5" hidden="1" customHeight="1" spans="1:8">
      <c r="A385" s="296">
        <v>2050599</v>
      </c>
      <c r="B385" s="297" t="s">
        <v>437</v>
      </c>
      <c r="C385" s="298"/>
      <c r="D385" s="298">
        <f>E385+F385</f>
        <v>0</v>
      </c>
      <c r="E385" s="298"/>
      <c r="F385" s="298">
        <v>0</v>
      </c>
      <c r="G385" s="298">
        <f t="shared" si="47"/>
        <v>0</v>
      </c>
      <c r="H385" s="289" t="str">
        <f t="shared" si="48"/>
        <v>否</v>
      </c>
    </row>
    <row r="386" ht="37.5" hidden="1" customHeight="1" spans="1:8">
      <c r="A386" s="293">
        <v>20506</v>
      </c>
      <c r="B386" s="294" t="s">
        <v>438</v>
      </c>
      <c r="C386" s="301">
        <v>0</v>
      </c>
      <c r="D386" s="301"/>
      <c r="E386" s="301"/>
      <c r="F386" s="301"/>
      <c r="G386" s="301"/>
      <c r="H386" s="289" t="str">
        <f t="shared" si="48"/>
        <v>否</v>
      </c>
    </row>
    <row r="387" ht="37.5" hidden="1" customHeight="1" spans="1:8">
      <c r="A387" s="296">
        <v>2050601</v>
      </c>
      <c r="B387" s="297" t="s">
        <v>439</v>
      </c>
      <c r="C387" s="298"/>
      <c r="D387" s="298">
        <f>E387+F387</f>
        <v>0</v>
      </c>
      <c r="E387" s="298"/>
      <c r="F387" s="298">
        <v>0</v>
      </c>
      <c r="G387" s="298">
        <f t="shared" si="47"/>
        <v>0</v>
      </c>
      <c r="H387" s="289" t="str">
        <f t="shared" si="48"/>
        <v>否</v>
      </c>
    </row>
    <row r="388" ht="37.5" hidden="1" customHeight="1" spans="1:8">
      <c r="A388" s="296">
        <v>2050602</v>
      </c>
      <c r="B388" s="297" t="s">
        <v>440</v>
      </c>
      <c r="C388" s="298"/>
      <c r="D388" s="298">
        <f>E388+F388</f>
        <v>0</v>
      </c>
      <c r="E388" s="298"/>
      <c r="F388" s="298">
        <v>0</v>
      </c>
      <c r="G388" s="298">
        <f t="shared" si="47"/>
        <v>0</v>
      </c>
      <c r="H388" s="289" t="str">
        <f t="shared" si="48"/>
        <v>否</v>
      </c>
    </row>
    <row r="389" ht="37.5" hidden="1" customHeight="1" spans="1:8">
      <c r="A389" s="296">
        <v>2050699</v>
      </c>
      <c r="B389" s="297" t="s">
        <v>441</v>
      </c>
      <c r="C389" s="298"/>
      <c r="D389" s="298">
        <f>E389+F389</f>
        <v>0</v>
      </c>
      <c r="E389" s="298"/>
      <c r="F389" s="298">
        <v>0</v>
      </c>
      <c r="G389" s="298">
        <f t="shared" si="47"/>
        <v>0</v>
      </c>
      <c r="H389" s="289" t="str">
        <f t="shared" si="48"/>
        <v>否</v>
      </c>
    </row>
    <row r="390" ht="37.5" customHeight="1" spans="1:8">
      <c r="A390" s="293">
        <v>20507</v>
      </c>
      <c r="B390" s="294" t="s">
        <v>442</v>
      </c>
      <c r="C390" s="295">
        <f>SUM(C391:C393)</f>
        <v>968</v>
      </c>
      <c r="D390" s="295">
        <f>SUM(D391:D393)</f>
        <v>-141</v>
      </c>
      <c r="E390" s="295">
        <f>SUM(E391:E393)</f>
        <v>0</v>
      </c>
      <c r="F390" s="295">
        <f>SUM(F391:F393)</f>
        <v>-141</v>
      </c>
      <c r="G390" s="295">
        <f>SUM(G391:G393)</f>
        <v>827</v>
      </c>
      <c r="H390" s="289" t="str">
        <f>IF(LEN(A390)=3,"是",IF(B390&lt;&gt;"",IF(SUM(C390:C390)&lt;&gt;0,"是","否"),"是"))</f>
        <v>是</v>
      </c>
    </row>
    <row r="391" ht="37.5" customHeight="1" spans="1:8">
      <c r="A391" s="296">
        <v>2050701</v>
      </c>
      <c r="B391" s="297" t="s">
        <v>443</v>
      </c>
      <c r="C391" s="298">
        <v>968</v>
      </c>
      <c r="D391" s="298">
        <f>E391+F391</f>
        <v>-141</v>
      </c>
      <c r="E391" s="298"/>
      <c r="F391" s="298">
        <v>-141</v>
      </c>
      <c r="G391" s="298">
        <f t="shared" si="47"/>
        <v>827</v>
      </c>
      <c r="H391" s="289" t="str">
        <f>IF(LEN(A391)=3,"是",IF(B391&lt;&gt;"",IF(SUM(C391:C391)&lt;&gt;0,"是","否"),"是"))</f>
        <v>是</v>
      </c>
    </row>
    <row r="392" ht="37.5" hidden="1" customHeight="1" spans="1:8">
      <c r="A392" s="296">
        <v>2050702</v>
      </c>
      <c r="B392" s="297" t="s">
        <v>444</v>
      </c>
      <c r="C392" s="298"/>
      <c r="D392" s="298">
        <f>E392+F392</f>
        <v>0</v>
      </c>
      <c r="E392" s="298"/>
      <c r="F392" s="298">
        <v>0</v>
      </c>
      <c r="G392" s="298">
        <f t="shared" si="47"/>
        <v>0</v>
      </c>
      <c r="H392" s="289" t="str">
        <f t="shared" si="48"/>
        <v>否</v>
      </c>
    </row>
    <row r="393" ht="37.5" hidden="1" customHeight="1" spans="1:8">
      <c r="A393" s="296">
        <v>2050799</v>
      </c>
      <c r="B393" s="297" t="s">
        <v>445</v>
      </c>
      <c r="C393" s="298"/>
      <c r="D393" s="298">
        <f>E393+F393</f>
        <v>0</v>
      </c>
      <c r="E393" s="298"/>
      <c r="F393" s="298">
        <v>0</v>
      </c>
      <c r="G393" s="298">
        <f t="shared" si="47"/>
        <v>0</v>
      </c>
      <c r="H393" s="289" t="str">
        <f t="shared" si="48"/>
        <v>否</v>
      </c>
    </row>
    <row r="394" ht="37.5" customHeight="1" spans="1:8">
      <c r="A394" s="293">
        <v>20508</v>
      </c>
      <c r="B394" s="294" t="s">
        <v>446</v>
      </c>
      <c r="C394" s="295">
        <f>SUM(C395:C399)</f>
        <v>146</v>
      </c>
      <c r="D394" s="295">
        <f>SUM(D395:D399)</f>
        <v>53</v>
      </c>
      <c r="E394" s="295">
        <f>SUM(E395:E399)</f>
        <v>0</v>
      </c>
      <c r="F394" s="295">
        <f>SUM(F395:F399)</f>
        <v>53</v>
      </c>
      <c r="G394" s="295">
        <f>SUM(G395:G399)</f>
        <v>199</v>
      </c>
      <c r="H394" s="289" t="str">
        <f>IF(LEN(A394)=3,"是",IF(B394&lt;&gt;"",IF(SUM(C394:C394)&lt;&gt;0,"是","否"),"是"))</f>
        <v>是</v>
      </c>
    </row>
    <row r="395" ht="37.5" hidden="1" customHeight="1" spans="1:8">
      <c r="A395" s="296">
        <v>2050801</v>
      </c>
      <c r="B395" s="297" t="s">
        <v>447</v>
      </c>
      <c r="C395" s="298"/>
      <c r="D395" s="298">
        <f>E395+F395</f>
        <v>0</v>
      </c>
      <c r="E395" s="298"/>
      <c r="F395" s="298">
        <v>0</v>
      </c>
      <c r="G395" s="298">
        <f t="shared" si="47"/>
        <v>0</v>
      </c>
      <c r="H395" s="289" t="str">
        <f t="shared" si="48"/>
        <v>否</v>
      </c>
    </row>
    <row r="396" ht="37.5" customHeight="1" spans="1:8">
      <c r="A396" s="296">
        <v>2050802</v>
      </c>
      <c r="B396" s="297" t="s">
        <v>448</v>
      </c>
      <c r="C396" s="298">
        <v>146</v>
      </c>
      <c r="D396" s="298">
        <f>E396+F396</f>
        <v>53</v>
      </c>
      <c r="E396" s="298"/>
      <c r="F396" s="298">
        <v>53</v>
      </c>
      <c r="G396" s="298">
        <f t="shared" si="47"/>
        <v>199</v>
      </c>
      <c r="H396" s="289" t="str">
        <f>IF(LEN(A396)=3,"是",IF(B396&lt;&gt;"",IF(SUM(C396:C396)&lt;&gt;0,"是","否"),"是"))</f>
        <v>是</v>
      </c>
    </row>
    <row r="397" ht="37.5" hidden="1" customHeight="1" spans="1:8">
      <c r="A397" s="296">
        <v>2050803</v>
      </c>
      <c r="B397" s="297" t="s">
        <v>449</v>
      </c>
      <c r="C397" s="298"/>
      <c r="D397" s="298">
        <f>E397+F397</f>
        <v>0</v>
      </c>
      <c r="E397" s="298"/>
      <c r="F397" s="298">
        <v>0</v>
      </c>
      <c r="G397" s="298">
        <f t="shared" si="47"/>
        <v>0</v>
      </c>
      <c r="H397" s="289" t="str">
        <f t="shared" si="48"/>
        <v>否</v>
      </c>
    </row>
    <row r="398" ht="37.5" hidden="1" customHeight="1" spans="1:8">
      <c r="A398" s="296">
        <v>2050804</v>
      </c>
      <c r="B398" s="297" t="s">
        <v>450</v>
      </c>
      <c r="C398" s="298"/>
      <c r="D398" s="298">
        <f>E398+F398</f>
        <v>0</v>
      </c>
      <c r="E398" s="298"/>
      <c r="F398" s="298">
        <v>0</v>
      </c>
      <c r="G398" s="298">
        <f t="shared" si="47"/>
        <v>0</v>
      </c>
      <c r="H398" s="289" t="str">
        <f t="shared" si="48"/>
        <v>否</v>
      </c>
    </row>
    <row r="399" ht="37.5" hidden="1" customHeight="1" spans="1:8">
      <c r="A399" s="296">
        <v>2050899</v>
      </c>
      <c r="B399" s="297" t="s">
        <v>451</v>
      </c>
      <c r="C399" s="298"/>
      <c r="D399" s="298">
        <f>E399+F399</f>
        <v>0</v>
      </c>
      <c r="E399" s="298"/>
      <c r="F399" s="298">
        <v>0</v>
      </c>
      <c r="G399" s="298">
        <f t="shared" si="47"/>
        <v>0</v>
      </c>
      <c r="H399" s="289" t="str">
        <f t="shared" si="48"/>
        <v>否</v>
      </c>
    </row>
    <row r="400" ht="37.5" customHeight="1" spans="1:8">
      <c r="A400" s="293">
        <v>20509</v>
      </c>
      <c r="B400" s="294" t="s">
        <v>452</v>
      </c>
      <c r="C400" s="295">
        <f>SUM(C401:C406)</f>
        <v>2500</v>
      </c>
      <c r="D400" s="295">
        <f>SUM(D401:D406)</f>
        <v>-1000</v>
      </c>
      <c r="E400" s="295">
        <f>SUM(E401:E406)</f>
        <v>0</v>
      </c>
      <c r="F400" s="295">
        <f>SUM(F401:F406)</f>
        <v>-1000</v>
      </c>
      <c r="G400" s="295">
        <f>SUM(G401:G406)</f>
        <v>1500</v>
      </c>
      <c r="H400" s="289" t="str">
        <f>IF(LEN(A400)=3,"是",IF(B400&lt;&gt;"",IF(SUM(C400:C400)&lt;&gt;0,"是","否"),"是"))</f>
        <v>是</v>
      </c>
    </row>
    <row r="401" ht="37.5" customHeight="1" spans="1:8">
      <c r="A401" s="296">
        <v>2050901</v>
      </c>
      <c r="B401" s="297" t="s">
        <v>453</v>
      </c>
      <c r="C401" s="298">
        <v>1200</v>
      </c>
      <c r="D401" s="298">
        <f t="shared" ref="D401:D406" si="51">E401+F401</f>
        <v>-1200</v>
      </c>
      <c r="E401" s="298"/>
      <c r="F401" s="298">
        <v>-1200</v>
      </c>
      <c r="G401" s="298">
        <f t="shared" ref="G400:G463" si="52">C401+D401</f>
        <v>0</v>
      </c>
      <c r="H401" s="289" t="str">
        <f>IF(LEN(A401)=3,"是",IF(B401&lt;&gt;"",IF(SUM(C401:C401)&lt;&gt;0,"是","否"),"是"))</f>
        <v>是</v>
      </c>
    </row>
    <row r="402" ht="37.5" hidden="1" customHeight="1" spans="1:8">
      <c r="A402" s="296">
        <v>2050902</v>
      </c>
      <c r="B402" s="297" t="s">
        <v>454</v>
      </c>
      <c r="C402" s="298"/>
      <c r="D402" s="298">
        <f t="shared" si="51"/>
        <v>0</v>
      </c>
      <c r="E402" s="298"/>
      <c r="F402" s="298">
        <v>0</v>
      </c>
      <c r="G402" s="298">
        <f t="shared" si="52"/>
        <v>0</v>
      </c>
      <c r="H402" s="289" t="str">
        <f t="shared" ref="H402:H465" si="53">IF(LEN(A402)=3,"是",IF(B402&lt;&gt;"",IF(SUM(C402:C402)&lt;&gt;0,"是","否"),"是"))</f>
        <v>否</v>
      </c>
    </row>
    <row r="403" ht="37.5" hidden="1" customHeight="1" spans="1:8">
      <c r="A403" s="296">
        <v>2050903</v>
      </c>
      <c r="B403" s="297" t="s">
        <v>455</v>
      </c>
      <c r="C403" s="298"/>
      <c r="D403" s="298">
        <f t="shared" si="51"/>
        <v>0</v>
      </c>
      <c r="E403" s="298"/>
      <c r="F403" s="298">
        <v>0</v>
      </c>
      <c r="G403" s="298">
        <f t="shared" si="52"/>
        <v>0</v>
      </c>
      <c r="H403" s="289" t="str">
        <f t="shared" si="53"/>
        <v>否</v>
      </c>
    </row>
    <row r="404" ht="37.5" hidden="1" customHeight="1" spans="1:8">
      <c r="A404" s="296">
        <v>2050904</v>
      </c>
      <c r="B404" s="297" t="s">
        <v>456</v>
      </c>
      <c r="C404" s="298"/>
      <c r="D404" s="298">
        <f t="shared" si="51"/>
        <v>0</v>
      </c>
      <c r="E404" s="298"/>
      <c r="F404" s="298">
        <v>0</v>
      </c>
      <c r="G404" s="298">
        <f t="shared" si="52"/>
        <v>0</v>
      </c>
      <c r="H404" s="289" t="str">
        <f t="shared" si="53"/>
        <v>否</v>
      </c>
    </row>
    <row r="405" ht="37.5" hidden="1" customHeight="1" spans="1:8">
      <c r="A405" s="296">
        <v>2050905</v>
      </c>
      <c r="B405" s="297" t="s">
        <v>457</v>
      </c>
      <c r="C405" s="298"/>
      <c r="D405" s="298">
        <f t="shared" si="51"/>
        <v>0</v>
      </c>
      <c r="E405" s="298"/>
      <c r="F405" s="298">
        <v>0</v>
      </c>
      <c r="G405" s="298">
        <f t="shared" si="52"/>
        <v>0</v>
      </c>
      <c r="H405" s="289" t="str">
        <f t="shared" si="53"/>
        <v>否</v>
      </c>
    </row>
    <row r="406" ht="37.5" customHeight="1" spans="1:8">
      <c r="A406" s="296">
        <v>2050999</v>
      </c>
      <c r="B406" s="297" t="s">
        <v>458</v>
      </c>
      <c r="C406" s="298">
        <v>1300</v>
      </c>
      <c r="D406" s="298">
        <f t="shared" si="51"/>
        <v>200</v>
      </c>
      <c r="E406" s="298"/>
      <c r="F406" s="298">
        <v>200</v>
      </c>
      <c r="G406" s="298">
        <f t="shared" si="52"/>
        <v>1500</v>
      </c>
      <c r="H406" s="289" t="str">
        <f>IF(LEN(A406)=3,"是",IF(B406&lt;&gt;"",IF(SUM(C406:C406)&lt;&gt;0,"是","否"),"是"))</f>
        <v>是</v>
      </c>
    </row>
    <row r="407" ht="37.5" hidden="1" customHeight="1" spans="1:8">
      <c r="A407" s="293">
        <v>20599</v>
      </c>
      <c r="B407" s="294" t="s">
        <v>459</v>
      </c>
      <c r="C407" s="301"/>
      <c r="D407" s="301"/>
      <c r="E407" s="301"/>
      <c r="F407" s="301"/>
      <c r="G407" s="301"/>
      <c r="H407" s="289" t="str">
        <f t="shared" si="53"/>
        <v>否</v>
      </c>
    </row>
    <row r="408" ht="37.5" hidden="1" customHeight="1" spans="1:8">
      <c r="A408" s="303">
        <v>2059999</v>
      </c>
      <c r="B408" s="297" t="s">
        <v>460</v>
      </c>
      <c r="C408" s="298"/>
      <c r="D408" s="298">
        <f>E408+F408</f>
        <v>0</v>
      </c>
      <c r="E408" s="298"/>
      <c r="F408" s="298">
        <v>0</v>
      </c>
      <c r="G408" s="298">
        <f t="shared" si="52"/>
        <v>0</v>
      </c>
      <c r="H408" s="289" t="str">
        <f t="shared" si="53"/>
        <v>否</v>
      </c>
    </row>
    <row r="409" ht="37.5" customHeight="1" spans="1:8">
      <c r="A409" s="290">
        <v>206</v>
      </c>
      <c r="B409" s="291" t="s">
        <v>461</v>
      </c>
      <c r="C409" s="288">
        <f>SUM(C410,C415,C424,C430,C435,C440,C445,C452,C456,C460)</f>
        <v>1071</v>
      </c>
      <c r="D409" s="288">
        <f>SUM(D410,D415,D424,D430,D435,D440,D445,D452,D456,D460)</f>
        <v>157</v>
      </c>
      <c r="E409" s="288">
        <f>SUM(E410,E415,E424,E430,E435,E440,E445,E452,E456,E460)</f>
        <v>0</v>
      </c>
      <c r="F409" s="288">
        <f>SUM(F410,F415,F424,F430,F435,F440,F445,F452,F456,F460)</f>
        <v>157</v>
      </c>
      <c r="G409" s="288">
        <f>SUM(G410,G415,G424,G430,G435,G440,G445,G452,G456,G460)</f>
        <v>1228</v>
      </c>
      <c r="H409" s="289" t="str">
        <f>IF(LEN(A409)=3,"是",IF(B409&lt;&gt;"",IF(SUM(C409:C409)&lt;&gt;0,"是","否"),"是"))</f>
        <v>是</v>
      </c>
    </row>
    <row r="410" ht="37.5" customHeight="1" spans="1:8">
      <c r="A410" s="293">
        <v>20601</v>
      </c>
      <c r="B410" s="294" t="s">
        <v>462</v>
      </c>
      <c r="C410" s="295">
        <f>SUM(C411:C414)</f>
        <v>61</v>
      </c>
      <c r="D410" s="295">
        <f>SUM(D411:D414)</f>
        <v>656</v>
      </c>
      <c r="E410" s="295">
        <f>SUM(E411:E414)</f>
        <v>0</v>
      </c>
      <c r="F410" s="295">
        <f>SUM(F411:F414)</f>
        <v>656</v>
      </c>
      <c r="G410" s="295">
        <f>SUM(G411:G414)</f>
        <v>717</v>
      </c>
      <c r="H410" s="289" t="str">
        <f>IF(LEN(A410)=3,"是",IF(B410&lt;&gt;"",IF(SUM(C410:C410)&lt;&gt;0,"是","否"),"是"))</f>
        <v>是</v>
      </c>
    </row>
    <row r="411" ht="37.5" customHeight="1" spans="1:8">
      <c r="A411" s="296">
        <v>2060101</v>
      </c>
      <c r="B411" s="297" t="s">
        <v>209</v>
      </c>
      <c r="C411" s="298">
        <v>61</v>
      </c>
      <c r="D411" s="298">
        <f>E411+F411</f>
        <v>-4</v>
      </c>
      <c r="E411" s="298"/>
      <c r="F411" s="298">
        <v>-4</v>
      </c>
      <c r="G411" s="298">
        <f t="shared" si="52"/>
        <v>57</v>
      </c>
      <c r="H411" s="289" t="str">
        <f>IF(LEN(A411)=3,"是",IF(B411&lt;&gt;"",IF(SUM(C411:C411)&lt;&gt;0,"是","否"),"是"))</f>
        <v>是</v>
      </c>
    </row>
    <row r="412" ht="37.5" hidden="1" customHeight="1" spans="1:8">
      <c r="A412" s="296">
        <v>2060102</v>
      </c>
      <c r="B412" s="297" t="s">
        <v>210</v>
      </c>
      <c r="C412" s="298"/>
      <c r="D412" s="298">
        <f>E412+F412</f>
        <v>0</v>
      </c>
      <c r="E412" s="298"/>
      <c r="F412" s="298">
        <v>0</v>
      </c>
      <c r="G412" s="298">
        <f t="shared" si="52"/>
        <v>0</v>
      </c>
      <c r="H412" s="289" t="str">
        <f t="shared" si="53"/>
        <v>否</v>
      </c>
    </row>
    <row r="413" ht="37.5" hidden="1" customHeight="1" spans="1:8">
      <c r="A413" s="296">
        <v>2060103</v>
      </c>
      <c r="B413" s="297" t="s">
        <v>211</v>
      </c>
      <c r="C413" s="298"/>
      <c r="D413" s="298">
        <f>E413+F413</f>
        <v>0</v>
      </c>
      <c r="E413" s="298"/>
      <c r="F413" s="298">
        <v>0</v>
      </c>
      <c r="G413" s="298">
        <f t="shared" si="52"/>
        <v>0</v>
      </c>
      <c r="H413" s="289" t="str">
        <f t="shared" si="53"/>
        <v>否</v>
      </c>
    </row>
    <row r="414" ht="37.5" customHeight="1" spans="1:8">
      <c r="A414" s="296">
        <v>2060199</v>
      </c>
      <c r="B414" s="297" t="s">
        <v>463</v>
      </c>
      <c r="C414" s="298"/>
      <c r="D414" s="298">
        <f>E414+F414</f>
        <v>660</v>
      </c>
      <c r="E414" s="298"/>
      <c r="F414" s="298">
        <v>660</v>
      </c>
      <c r="G414" s="298">
        <f t="shared" si="52"/>
        <v>660</v>
      </c>
      <c r="H414" s="289" t="s">
        <v>59</v>
      </c>
    </row>
    <row r="415" ht="37.5" hidden="1" customHeight="1" spans="1:8">
      <c r="A415" s="293">
        <v>20602</v>
      </c>
      <c r="B415" s="294" t="s">
        <v>464</v>
      </c>
      <c r="C415" s="301"/>
      <c r="D415" s="301"/>
      <c r="E415" s="301"/>
      <c r="F415" s="301"/>
      <c r="G415" s="301"/>
      <c r="H415" s="289" t="str">
        <f t="shared" si="53"/>
        <v>否</v>
      </c>
    </row>
    <row r="416" ht="37.5" hidden="1" customHeight="1" spans="1:8">
      <c r="A416" s="296">
        <v>2060201</v>
      </c>
      <c r="B416" s="297" t="s">
        <v>465</v>
      </c>
      <c r="C416" s="298"/>
      <c r="D416" s="298">
        <f t="shared" ref="D416:D423" si="54">E416+F416</f>
        <v>0</v>
      </c>
      <c r="E416" s="298"/>
      <c r="F416" s="298">
        <v>0</v>
      </c>
      <c r="G416" s="298">
        <f t="shared" si="52"/>
        <v>0</v>
      </c>
      <c r="H416" s="289" t="str">
        <f t="shared" si="53"/>
        <v>否</v>
      </c>
    </row>
    <row r="417" ht="37.5" hidden="1" customHeight="1" spans="1:8">
      <c r="A417" s="296">
        <v>2060203</v>
      </c>
      <c r="B417" s="297" t="s">
        <v>466</v>
      </c>
      <c r="C417" s="298"/>
      <c r="D417" s="298">
        <f t="shared" si="54"/>
        <v>0</v>
      </c>
      <c r="E417" s="298"/>
      <c r="F417" s="298">
        <v>0</v>
      </c>
      <c r="G417" s="298">
        <f t="shared" si="52"/>
        <v>0</v>
      </c>
      <c r="H417" s="289" t="str">
        <f t="shared" si="53"/>
        <v>否</v>
      </c>
    </row>
    <row r="418" ht="37.5" hidden="1" customHeight="1" spans="1:8">
      <c r="A418" s="296">
        <v>2060204</v>
      </c>
      <c r="B418" s="297" t="s">
        <v>467</v>
      </c>
      <c r="C418" s="298"/>
      <c r="D418" s="298">
        <f t="shared" si="54"/>
        <v>0</v>
      </c>
      <c r="E418" s="298"/>
      <c r="F418" s="298">
        <v>0</v>
      </c>
      <c r="G418" s="298">
        <f t="shared" si="52"/>
        <v>0</v>
      </c>
      <c r="H418" s="289" t="str">
        <f t="shared" si="53"/>
        <v>否</v>
      </c>
    </row>
    <row r="419" ht="37.5" hidden="1" customHeight="1" spans="1:8">
      <c r="A419" s="296">
        <v>2060205</v>
      </c>
      <c r="B419" s="297" t="s">
        <v>468</v>
      </c>
      <c r="C419" s="298"/>
      <c r="D419" s="298">
        <f t="shared" si="54"/>
        <v>0</v>
      </c>
      <c r="E419" s="298"/>
      <c r="F419" s="298">
        <v>0</v>
      </c>
      <c r="G419" s="298">
        <f t="shared" si="52"/>
        <v>0</v>
      </c>
      <c r="H419" s="289" t="str">
        <f t="shared" si="53"/>
        <v>否</v>
      </c>
    </row>
    <row r="420" ht="37.5" hidden="1" customHeight="1" spans="1:8">
      <c r="A420" s="296">
        <v>2060206</v>
      </c>
      <c r="B420" s="297" t="s">
        <v>469</v>
      </c>
      <c r="C420" s="298"/>
      <c r="D420" s="298">
        <f t="shared" si="54"/>
        <v>0</v>
      </c>
      <c r="E420" s="298"/>
      <c r="F420" s="298">
        <v>0</v>
      </c>
      <c r="G420" s="298">
        <f t="shared" si="52"/>
        <v>0</v>
      </c>
      <c r="H420" s="289" t="str">
        <f t="shared" si="53"/>
        <v>否</v>
      </c>
    </row>
    <row r="421" ht="37.5" hidden="1" customHeight="1" spans="1:8">
      <c r="A421" s="296">
        <v>2060207</v>
      </c>
      <c r="B421" s="297" t="s">
        <v>470</v>
      </c>
      <c r="C421" s="298"/>
      <c r="D421" s="298">
        <f t="shared" si="54"/>
        <v>0</v>
      </c>
      <c r="E421" s="298"/>
      <c r="F421" s="298">
        <v>0</v>
      </c>
      <c r="G421" s="298">
        <f t="shared" si="52"/>
        <v>0</v>
      </c>
      <c r="H421" s="289" t="str">
        <f t="shared" si="53"/>
        <v>否</v>
      </c>
    </row>
    <row r="422" ht="37.5" hidden="1" customHeight="1" spans="1:8">
      <c r="A422" s="300">
        <v>2060208</v>
      </c>
      <c r="B422" s="297" t="s">
        <v>471</v>
      </c>
      <c r="C422" s="298"/>
      <c r="D422" s="298">
        <f t="shared" si="54"/>
        <v>0</v>
      </c>
      <c r="E422" s="298"/>
      <c r="F422" s="298">
        <v>0</v>
      </c>
      <c r="G422" s="298">
        <f t="shared" si="52"/>
        <v>0</v>
      </c>
      <c r="H422" s="289" t="str">
        <f t="shared" si="53"/>
        <v>否</v>
      </c>
    </row>
    <row r="423" ht="37.5" hidden="1" customHeight="1" spans="1:8">
      <c r="A423" s="296">
        <v>2060299</v>
      </c>
      <c r="B423" s="297" t="s">
        <v>472</v>
      </c>
      <c r="C423" s="298"/>
      <c r="D423" s="298">
        <f t="shared" si="54"/>
        <v>0</v>
      </c>
      <c r="E423" s="298"/>
      <c r="F423" s="298">
        <v>0</v>
      </c>
      <c r="G423" s="298">
        <f t="shared" si="52"/>
        <v>0</v>
      </c>
      <c r="H423" s="289" t="str">
        <f t="shared" si="53"/>
        <v>否</v>
      </c>
    </row>
    <row r="424" ht="37.5" hidden="1" customHeight="1" spans="1:8">
      <c r="A424" s="293">
        <v>20603</v>
      </c>
      <c r="B424" s="294" t="s">
        <v>473</v>
      </c>
      <c r="C424" s="301"/>
      <c r="D424" s="301"/>
      <c r="E424" s="301"/>
      <c r="F424" s="301"/>
      <c r="G424" s="301"/>
      <c r="H424" s="289" t="str">
        <f t="shared" si="53"/>
        <v>否</v>
      </c>
    </row>
    <row r="425" ht="37.5" hidden="1" customHeight="1" spans="1:8">
      <c r="A425" s="296">
        <v>2060301</v>
      </c>
      <c r="B425" s="297" t="s">
        <v>465</v>
      </c>
      <c r="C425" s="298"/>
      <c r="D425" s="298">
        <f>E425+F425</f>
        <v>0</v>
      </c>
      <c r="E425" s="298"/>
      <c r="F425" s="298">
        <v>0</v>
      </c>
      <c r="G425" s="298">
        <f t="shared" si="52"/>
        <v>0</v>
      </c>
      <c r="H425" s="289" t="str">
        <f t="shared" si="53"/>
        <v>否</v>
      </c>
    </row>
    <row r="426" ht="37.5" hidden="1" customHeight="1" spans="1:8">
      <c r="A426" s="296">
        <v>2060302</v>
      </c>
      <c r="B426" s="297" t="s">
        <v>474</v>
      </c>
      <c r="C426" s="298"/>
      <c r="D426" s="298">
        <f>E426+F426</f>
        <v>0</v>
      </c>
      <c r="E426" s="298"/>
      <c r="F426" s="298">
        <v>0</v>
      </c>
      <c r="G426" s="298">
        <f t="shared" si="52"/>
        <v>0</v>
      </c>
      <c r="H426" s="289" t="str">
        <f t="shared" si="53"/>
        <v>否</v>
      </c>
    </row>
    <row r="427" ht="37.5" hidden="1" customHeight="1" spans="1:8">
      <c r="A427" s="296">
        <v>2060303</v>
      </c>
      <c r="B427" s="297" t="s">
        <v>475</v>
      </c>
      <c r="C427" s="298"/>
      <c r="D427" s="298">
        <f>E427+F427</f>
        <v>0</v>
      </c>
      <c r="E427" s="298"/>
      <c r="F427" s="298">
        <v>0</v>
      </c>
      <c r="G427" s="298">
        <f t="shared" si="52"/>
        <v>0</v>
      </c>
      <c r="H427" s="289" t="str">
        <f t="shared" si="53"/>
        <v>否</v>
      </c>
    </row>
    <row r="428" ht="37.5" hidden="1" customHeight="1" spans="1:8">
      <c r="A428" s="296">
        <v>2060304</v>
      </c>
      <c r="B428" s="297" t="s">
        <v>476</v>
      </c>
      <c r="C428" s="298"/>
      <c r="D428" s="298">
        <f>E428+F428</f>
        <v>0</v>
      </c>
      <c r="E428" s="298"/>
      <c r="F428" s="298">
        <v>0</v>
      </c>
      <c r="G428" s="298">
        <f t="shared" si="52"/>
        <v>0</v>
      </c>
      <c r="H428" s="289" t="str">
        <f t="shared" si="53"/>
        <v>否</v>
      </c>
    </row>
    <row r="429" ht="37.5" hidden="1" customHeight="1" spans="1:8">
      <c r="A429" s="296">
        <v>2060399</v>
      </c>
      <c r="B429" s="297" t="s">
        <v>477</v>
      </c>
      <c r="C429" s="298"/>
      <c r="D429" s="298">
        <f>E429+F429</f>
        <v>0</v>
      </c>
      <c r="E429" s="298"/>
      <c r="F429" s="298">
        <v>0</v>
      </c>
      <c r="G429" s="298">
        <f t="shared" si="52"/>
        <v>0</v>
      </c>
      <c r="H429" s="289" t="str">
        <f t="shared" si="53"/>
        <v>否</v>
      </c>
    </row>
    <row r="430" ht="37.5" customHeight="1" spans="1:8">
      <c r="A430" s="293">
        <v>20604</v>
      </c>
      <c r="B430" s="294" t="s">
        <v>478</v>
      </c>
      <c r="C430" s="295">
        <f>SUM(C431:C434)</f>
        <v>1000</v>
      </c>
      <c r="D430" s="295">
        <f>SUM(D431:D434)</f>
        <v>-524</v>
      </c>
      <c r="E430" s="295">
        <f>SUM(E431:E434)</f>
        <v>0</v>
      </c>
      <c r="F430" s="295">
        <f>SUM(F431:F434)</f>
        <v>-524</v>
      </c>
      <c r="G430" s="295">
        <f>SUM(G431:G434)</f>
        <v>476</v>
      </c>
      <c r="H430" s="289" t="str">
        <f>IF(LEN(A430)=3,"是",IF(B430&lt;&gt;"",IF(SUM(C430:C430)&lt;&gt;0,"是","否"),"是"))</f>
        <v>是</v>
      </c>
    </row>
    <row r="431" ht="37.5" hidden="1" customHeight="1" spans="1:8">
      <c r="A431" s="296">
        <v>2060401</v>
      </c>
      <c r="B431" s="297" t="s">
        <v>465</v>
      </c>
      <c r="C431" s="298"/>
      <c r="D431" s="298">
        <f>E431+F431</f>
        <v>0</v>
      </c>
      <c r="E431" s="298"/>
      <c r="F431" s="298">
        <v>0</v>
      </c>
      <c r="G431" s="298">
        <f t="shared" si="52"/>
        <v>0</v>
      </c>
      <c r="H431" s="289" t="str">
        <f t="shared" si="53"/>
        <v>否</v>
      </c>
    </row>
    <row r="432" ht="37.5" customHeight="1" spans="1:8">
      <c r="A432" s="296">
        <v>2060404</v>
      </c>
      <c r="B432" s="297" t="s">
        <v>479</v>
      </c>
      <c r="C432" s="298"/>
      <c r="D432" s="298">
        <f>E432+F432</f>
        <v>3</v>
      </c>
      <c r="E432" s="298"/>
      <c r="F432" s="298">
        <v>3</v>
      </c>
      <c r="G432" s="298">
        <f t="shared" si="52"/>
        <v>3</v>
      </c>
      <c r="H432" s="289" t="s">
        <v>59</v>
      </c>
    </row>
    <row r="433" ht="37.5" hidden="1" customHeight="1" spans="1:8">
      <c r="A433" s="304">
        <v>2060405</v>
      </c>
      <c r="B433" s="297" t="s">
        <v>480</v>
      </c>
      <c r="C433" s="298"/>
      <c r="D433" s="298">
        <f>E433+F433</f>
        <v>0</v>
      </c>
      <c r="E433" s="298"/>
      <c r="F433" s="298">
        <v>0</v>
      </c>
      <c r="G433" s="298">
        <f t="shared" si="52"/>
        <v>0</v>
      </c>
      <c r="H433" s="289" t="str">
        <f t="shared" si="53"/>
        <v>否</v>
      </c>
    </row>
    <row r="434" ht="37.5" customHeight="1" spans="1:8">
      <c r="A434" s="296">
        <v>2060499</v>
      </c>
      <c r="B434" s="297" t="s">
        <v>481</v>
      </c>
      <c r="C434" s="298">
        <v>1000</v>
      </c>
      <c r="D434" s="298">
        <f>E434+F434</f>
        <v>-527</v>
      </c>
      <c r="E434" s="298"/>
      <c r="F434" s="298">
        <v>-527</v>
      </c>
      <c r="G434" s="298">
        <f t="shared" si="52"/>
        <v>473</v>
      </c>
      <c r="H434" s="289" t="str">
        <f>IF(LEN(A434)=3,"是",IF(B434&lt;&gt;"",IF(SUM(C434:C434)&lt;&gt;0,"是","否"),"是"))</f>
        <v>是</v>
      </c>
    </row>
    <row r="435" ht="37.5" hidden="1" customHeight="1" spans="1:8">
      <c r="A435" s="293">
        <v>20605</v>
      </c>
      <c r="B435" s="294" t="s">
        <v>482</v>
      </c>
      <c r="C435" s="301"/>
      <c r="D435" s="301"/>
      <c r="E435" s="301"/>
      <c r="F435" s="301"/>
      <c r="G435" s="301"/>
      <c r="H435" s="289" t="str">
        <f t="shared" si="53"/>
        <v>否</v>
      </c>
    </row>
    <row r="436" ht="37.5" hidden="1" customHeight="1" spans="1:8">
      <c r="A436" s="296">
        <v>2060501</v>
      </c>
      <c r="B436" s="297" t="s">
        <v>465</v>
      </c>
      <c r="C436" s="298"/>
      <c r="D436" s="298">
        <f>E436+F436</f>
        <v>0</v>
      </c>
      <c r="E436" s="298"/>
      <c r="F436" s="298">
        <v>0</v>
      </c>
      <c r="G436" s="298">
        <f t="shared" si="52"/>
        <v>0</v>
      </c>
      <c r="H436" s="289" t="str">
        <f t="shared" si="53"/>
        <v>否</v>
      </c>
    </row>
    <row r="437" ht="37.5" hidden="1" customHeight="1" spans="1:8">
      <c r="A437" s="296">
        <v>2060502</v>
      </c>
      <c r="B437" s="297" t="s">
        <v>483</v>
      </c>
      <c r="C437" s="298"/>
      <c r="D437" s="298">
        <f>E437+F437</f>
        <v>0</v>
      </c>
      <c r="E437" s="298"/>
      <c r="F437" s="298">
        <v>0</v>
      </c>
      <c r="G437" s="298">
        <f t="shared" si="52"/>
        <v>0</v>
      </c>
      <c r="H437" s="289" t="str">
        <f t="shared" si="53"/>
        <v>否</v>
      </c>
    </row>
    <row r="438" ht="37.5" hidden="1" customHeight="1" spans="1:8">
      <c r="A438" s="296">
        <v>2060503</v>
      </c>
      <c r="B438" s="297" t="s">
        <v>484</v>
      </c>
      <c r="C438" s="298"/>
      <c r="D438" s="298">
        <f>E438+F438</f>
        <v>0</v>
      </c>
      <c r="E438" s="298"/>
      <c r="F438" s="298">
        <v>0</v>
      </c>
      <c r="G438" s="298">
        <f t="shared" si="52"/>
        <v>0</v>
      </c>
      <c r="H438" s="289" t="str">
        <f t="shared" si="53"/>
        <v>否</v>
      </c>
    </row>
    <row r="439" ht="37.5" hidden="1" customHeight="1" spans="1:8">
      <c r="A439" s="296">
        <v>2060599</v>
      </c>
      <c r="B439" s="297" t="s">
        <v>485</v>
      </c>
      <c r="C439" s="298"/>
      <c r="D439" s="298">
        <f>E439+F439</f>
        <v>0</v>
      </c>
      <c r="E439" s="298"/>
      <c r="F439" s="298">
        <v>0</v>
      </c>
      <c r="G439" s="298">
        <f t="shared" si="52"/>
        <v>0</v>
      </c>
      <c r="H439" s="289" t="str">
        <f t="shared" si="53"/>
        <v>否</v>
      </c>
    </row>
    <row r="440" ht="37.5" hidden="1" customHeight="1" spans="1:8">
      <c r="A440" s="293">
        <v>20606</v>
      </c>
      <c r="B440" s="294" t="s">
        <v>486</v>
      </c>
      <c r="C440" s="301"/>
      <c r="D440" s="301"/>
      <c r="E440" s="301"/>
      <c r="F440" s="301"/>
      <c r="G440" s="301"/>
      <c r="H440" s="289" t="str">
        <f t="shared" si="53"/>
        <v>否</v>
      </c>
    </row>
    <row r="441" ht="37.5" hidden="1" customHeight="1" spans="1:8">
      <c r="A441" s="296">
        <v>2060601</v>
      </c>
      <c r="B441" s="297" t="s">
        <v>487</v>
      </c>
      <c r="C441" s="298"/>
      <c r="D441" s="298">
        <f>E441+F441</f>
        <v>0</v>
      </c>
      <c r="E441" s="298"/>
      <c r="F441" s="298">
        <v>0</v>
      </c>
      <c r="G441" s="298">
        <f t="shared" si="52"/>
        <v>0</v>
      </c>
      <c r="H441" s="289" t="str">
        <f t="shared" si="53"/>
        <v>否</v>
      </c>
    </row>
    <row r="442" ht="37.5" hidden="1" customHeight="1" spans="1:8">
      <c r="A442" s="296">
        <v>2060602</v>
      </c>
      <c r="B442" s="297" t="s">
        <v>488</v>
      </c>
      <c r="C442" s="298"/>
      <c r="D442" s="298">
        <f>E442+F442</f>
        <v>0</v>
      </c>
      <c r="E442" s="298"/>
      <c r="F442" s="298">
        <v>0</v>
      </c>
      <c r="G442" s="298">
        <f t="shared" si="52"/>
        <v>0</v>
      </c>
      <c r="H442" s="289" t="str">
        <f t="shared" si="53"/>
        <v>否</v>
      </c>
    </row>
    <row r="443" ht="37.5" hidden="1" customHeight="1" spans="1:8">
      <c r="A443" s="296">
        <v>2060603</v>
      </c>
      <c r="B443" s="297" t="s">
        <v>489</v>
      </c>
      <c r="C443" s="298"/>
      <c r="D443" s="298">
        <f>E443+F443</f>
        <v>0</v>
      </c>
      <c r="E443" s="298"/>
      <c r="F443" s="298">
        <v>0</v>
      </c>
      <c r="G443" s="298">
        <f t="shared" si="52"/>
        <v>0</v>
      </c>
      <c r="H443" s="289" t="str">
        <f t="shared" si="53"/>
        <v>否</v>
      </c>
    </row>
    <row r="444" ht="37.5" hidden="1" customHeight="1" spans="1:8">
      <c r="A444" s="296">
        <v>2060699</v>
      </c>
      <c r="B444" s="297" t="s">
        <v>490</v>
      </c>
      <c r="C444" s="298"/>
      <c r="D444" s="298">
        <f>E444+F444</f>
        <v>0</v>
      </c>
      <c r="E444" s="298"/>
      <c r="F444" s="298">
        <v>0</v>
      </c>
      <c r="G444" s="298">
        <f t="shared" si="52"/>
        <v>0</v>
      </c>
      <c r="H444" s="289" t="str">
        <f t="shared" si="53"/>
        <v>否</v>
      </c>
    </row>
    <row r="445" ht="37.5" customHeight="1" spans="1:8">
      <c r="A445" s="293">
        <v>20607</v>
      </c>
      <c r="B445" s="294" t="s">
        <v>491</v>
      </c>
      <c r="C445" s="295">
        <f>SUM(C446:C451)</f>
        <v>10</v>
      </c>
      <c r="D445" s="295">
        <f>SUM(D446:D451)</f>
        <v>25</v>
      </c>
      <c r="E445" s="295">
        <f>SUM(E446:E451)</f>
        <v>0</v>
      </c>
      <c r="F445" s="295">
        <f>SUM(F446:F451)</f>
        <v>25</v>
      </c>
      <c r="G445" s="295">
        <f>SUM(G446:G451)</f>
        <v>35</v>
      </c>
      <c r="H445" s="289" t="str">
        <f>IF(LEN(A445)=3,"是",IF(B445&lt;&gt;"",IF(SUM(C445:C445)&lt;&gt;0,"是","否"),"是"))</f>
        <v>是</v>
      </c>
    </row>
    <row r="446" ht="37.5" hidden="1" customHeight="1" spans="1:8">
      <c r="A446" s="296">
        <v>2060701</v>
      </c>
      <c r="B446" s="297" t="s">
        <v>465</v>
      </c>
      <c r="C446" s="298"/>
      <c r="D446" s="298">
        <f t="shared" ref="D446:D451" si="55">E446+F446</f>
        <v>0</v>
      </c>
      <c r="E446" s="298"/>
      <c r="F446" s="298">
        <v>0</v>
      </c>
      <c r="G446" s="298">
        <f t="shared" si="52"/>
        <v>0</v>
      </c>
      <c r="H446" s="289" t="str">
        <f t="shared" si="53"/>
        <v>否</v>
      </c>
    </row>
    <row r="447" ht="37.5" customHeight="1" spans="1:8">
      <c r="A447" s="296">
        <v>2060702</v>
      </c>
      <c r="B447" s="297" t="s">
        <v>492</v>
      </c>
      <c r="C447" s="298">
        <v>10</v>
      </c>
      <c r="D447" s="298">
        <f t="shared" si="55"/>
        <v>-9</v>
      </c>
      <c r="E447" s="298"/>
      <c r="F447" s="298">
        <v>-9</v>
      </c>
      <c r="G447" s="298">
        <f t="shared" si="52"/>
        <v>1</v>
      </c>
      <c r="H447" s="289" t="str">
        <f>IF(LEN(A447)=3,"是",IF(B447&lt;&gt;"",IF(SUM(C447:C447)&lt;&gt;0,"是","否"),"是"))</f>
        <v>是</v>
      </c>
    </row>
    <row r="448" ht="37.5" hidden="1" customHeight="1" spans="1:8">
      <c r="A448" s="296">
        <v>2060703</v>
      </c>
      <c r="B448" s="297" t="s">
        <v>493</v>
      </c>
      <c r="C448" s="298"/>
      <c r="D448" s="298">
        <f t="shared" si="55"/>
        <v>0</v>
      </c>
      <c r="E448" s="298"/>
      <c r="F448" s="298">
        <v>0</v>
      </c>
      <c r="G448" s="298">
        <f t="shared" si="52"/>
        <v>0</v>
      </c>
      <c r="H448" s="289" t="str">
        <f t="shared" si="53"/>
        <v>否</v>
      </c>
    </row>
    <row r="449" ht="37.5" hidden="1" customHeight="1" spans="1:8">
      <c r="A449" s="296">
        <v>2060704</v>
      </c>
      <c r="B449" s="297" t="s">
        <v>494</v>
      </c>
      <c r="C449" s="298"/>
      <c r="D449" s="298">
        <f t="shared" si="55"/>
        <v>0</v>
      </c>
      <c r="E449" s="298"/>
      <c r="F449" s="298">
        <v>0</v>
      </c>
      <c r="G449" s="298">
        <f t="shared" si="52"/>
        <v>0</v>
      </c>
      <c r="H449" s="289" t="str">
        <f t="shared" si="53"/>
        <v>否</v>
      </c>
    </row>
    <row r="450" ht="37.5" customHeight="1" spans="1:8">
      <c r="A450" s="296">
        <v>2060705</v>
      </c>
      <c r="B450" s="297" t="s">
        <v>495</v>
      </c>
      <c r="C450" s="298"/>
      <c r="D450" s="298">
        <f t="shared" si="55"/>
        <v>27</v>
      </c>
      <c r="E450" s="298"/>
      <c r="F450" s="298">
        <v>27</v>
      </c>
      <c r="G450" s="298">
        <f t="shared" si="52"/>
        <v>27</v>
      </c>
      <c r="H450" s="289" t="s">
        <v>59</v>
      </c>
    </row>
    <row r="451" ht="37.5" customHeight="1" spans="1:8">
      <c r="A451" s="305">
        <v>2060799</v>
      </c>
      <c r="B451" s="306" t="s">
        <v>496</v>
      </c>
      <c r="C451" s="307"/>
      <c r="D451" s="298">
        <f t="shared" si="55"/>
        <v>7</v>
      </c>
      <c r="E451" s="307"/>
      <c r="F451" s="298">
        <v>7</v>
      </c>
      <c r="G451" s="307">
        <f t="shared" si="52"/>
        <v>7</v>
      </c>
      <c r="H451" s="289" t="s">
        <v>59</v>
      </c>
    </row>
    <row r="452" ht="37.5" hidden="1" customHeight="1" spans="1:8">
      <c r="A452" s="293">
        <v>20608</v>
      </c>
      <c r="B452" s="294" t="s">
        <v>497</v>
      </c>
      <c r="C452" s="301"/>
      <c r="D452" s="301"/>
      <c r="E452" s="301"/>
      <c r="F452" s="301"/>
      <c r="G452" s="301"/>
      <c r="H452" s="289" t="str">
        <f t="shared" si="53"/>
        <v>否</v>
      </c>
    </row>
    <row r="453" ht="37.5" hidden="1" customHeight="1" spans="1:8">
      <c r="A453" s="296">
        <v>2060801</v>
      </c>
      <c r="B453" s="297" t="s">
        <v>498</v>
      </c>
      <c r="C453" s="298"/>
      <c r="D453" s="298">
        <f>E453+F453</f>
        <v>0</v>
      </c>
      <c r="E453" s="298"/>
      <c r="F453" s="298">
        <v>0</v>
      </c>
      <c r="G453" s="298">
        <f t="shared" si="52"/>
        <v>0</v>
      </c>
      <c r="H453" s="289" t="str">
        <f t="shared" si="53"/>
        <v>否</v>
      </c>
    </row>
    <row r="454" ht="37.5" hidden="1" customHeight="1" spans="1:8">
      <c r="A454" s="296">
        <v>2060802</v>
      </c>
      <c r="B454" s="297" t="s">
        <v>499</v>
      </c>
      <c r="C454" s="298"/>
      <c r="D454" s="298">
        <f>E454+F454</f>
        <v>0</v>
      </c>
      <c r="E454" s="298"/>
      <c r="F454" s="298">
        <v>0</v>
      </c>
      <c r="G454" s="298">
        <f t="shared" si="52"/>
        <v>0</v>
      </c>
      <c r="H454" s="289" t="str">
        <f t="shared" si="53"/>
        <v>否</v>
      </c>
    </row>
    <row r="455" ht="37.5" hidden="1" customHeight="1" spans="1:8">
      <c r="A455" s="296">
        <v>2060899</v>
      </c>
      <c r="B455" s="297" t="s">
        <v>500</v>
      </c>
      <c r="C455" s="298"/>
      <c r="D455" s="298">
        <f>E455+F455</f>
        <v>0</v>
      </c>
      <c r="E455" s="298"/>
      <c r="F455" s="298">
        <v>0</v>
      </c>
      <c r="G455" s="298">
        <f t="shared" si="52"/>
        <v>0</v>
      </c>
      <c r="H455" s="289" t="str">
        <f t="shared" si="53"/>
        <v>否</v>
      </c>
    </row>
    <row r="456" ht="37.5" hidden="1" customHeight="1" spans="1:8">
      <c r="A456" s="293">
        <v>20609</v>
      </c>
      <c r="B456" s="294" t="s">
        <v>501</v>
      </c>
      <c r="C456" s="301"/>
      <c r="D456" s="301"/>
      <c r="E456" s="301"/>
      <c r="F456" s="301"/>
      <c r="G456" s="301"/>
      <c r="H456" s="289" t="str">
        <f t="shared" si="53"/>
        <v>否</v>
      </c>
    </row>
    <row r="457" ht="37.5" hidden="1" customHeight="1" spans="1:8">
      <c r="A457" s="296">
        <v>2060901</v>
      </c>
      <c r="B457" s="297" t="s">
        <v>502</v>
      </c>
      <c r="C457" s="298"/>
      <c r="D457" s="298">
        <f>E457+F457</f>
        <v>0</v>
      </c>
      <c r="E457" s="298"/>
      <c r="F457" s="298">
        <v>0</v>
      </c>
      <c r="G457" s="298">
        <f t="shared" si="52"/>
        <v>0</v>
      </c>
      <c r="H457" s="289" t="str">
        <f t="shared" si="53"/>
        <v>否</v>
      </c>
    </row>
    <row r="458" ht="37.5" hidden="1" customHeight="1" spans="1:8">
      <c r="A458" s="296">
        <v>2060902</v>
      </c>
      <c r="B458" s="297" t="s">
        <v>503</v>
      </c>
      <c r="C458" s="298"/>
      <c r="D458" s="298">
        <f>E458+F458</f>
        <v>0</v>
      </c>
      <c r="E458" s="298"/>
      <c r="F458" s="298">
        <v>0</v>
      </c>
      <c r="G458" s="298">
        <f t="shared" si="52"/>
        <v>0</v>
      </c>
      <c r="H458" s="289" t="str">
        <f t="shared" si="53"/>
        <v>否</v>
      </c>
    </row>
    <row r="459" ht="37.5" hidden="1" customHeight="1" spans="1:8">
      <c r="A459" s="296">
        <v>2060999</v>
      </c>
      <c r="B459" s="297" t="s">
        <v>504</v>
      </c>
      <c r="C459" s="298"/>
      <c r="D459" s="298">
        <f>E459+F459</f>
        <v>0</v>
      </c>
      <c r="E459" s="298"/>
      <c r="F459" s="298">
        <v>0</v>
      </c>
      <c r="G459" s="298">
        <f t="shared" si="52"/>
        <v>0</v>
      </c>
      <c r="H459" s="289" t="str">
        <f t="shared" si="53"/>
        <v>否</v>
      </c>
    </row>
    <row r="460" ht="37.5" hidden="1" customHeight="1" spans="1:8">
      <c r="A460" s="293">
        <v>20699</v>
      </c>
      <c r="B460" s="294" t="s">
        <v>505</v>
      </c>
      <c r="C460" s="295">
        <f>SUM(C461:C464)</f>
        <v>0</v>
      </c>
      <c r="D460" s="295">
        <f>SUM(D461:D464)</f>
        <v>0</v>
      </c>
      <c r="E460" s="295">
        <f>SUM(E461:E464)</f>
        <v>0</v>
      </c>
      <c r="F460" s="295">
        <f>SUM(F461:F464)</f>
        <v>0</v>
      </c>
      <c r="G460" s="295">
        <f>SUM(G461:G464)</f>
        <v>0</v>
      </c>
      <c r="H460" s="289" t="str">
        <f t="shared" si="53"/>
        <v>否</v>
      </c>
    </row>
    <row r="461" ht="37.5" hidden="1" customHeight="1" spans="1:8">
      <c r="A461" s="296">
        <v>2069901</v>
      </c>
      <c r="B461" s="297" t="s">
        <v>506</v>
      </c>
      <c r="C461" s="298"/>
      <c r="D461" s="298">
        <f>E461+F461</f>
        <v>0</v>
      </c>
      <c r="E461" s="298"/>
      <c r="F461" s="298">
        <v>0</v>
      </c>
      <c r="G461" s="298">
        <f t="shared" si="52"/>
        <v>0</v>
      </c>
      <c r="H461" s="289" t="str">
        <f t="shared" si="53"/>
        <v>否</v>
      </c>
    </row>
    <row r="462" ht="37.5" hidden="1" customHeight="1" spans="1:8">
      <c r="A462" s="296">
        <v>2069902</v>
      </c>
      <c r="B462" s="297" t="s">
        <v>507</v>
      </c>
      <c r="C462" s="298"/>
      <c r="D462" s="298">
        <f>E462+F462</f>
        <v>0</v>
      </c>
      <c r="E462" s="298"/>
      <c r="F462" s="298">
        <v>0</v>
      </c>
      <c r="G462" s="298">
        <f t="shared" si="52"/>
        <v>0</v>
      </c>
      <c r="H462" s="289" t="str">
        <f t="shared" si="53"/>
        <v>否</v>
      </c>
    </row>
    <row r="463" ht="37.5" hidden="1" customHeight="1" spans="1:8">
      <c r="A463" s="296">
        <v>2069903</v>
      </c>
      <c r="B463" s="297" t="s">
        <v>508</v>
      </c>
      <c r="C463" s="298"/>
      <c r="D463" s="298">
        <f>E463+F463</f>
        <v>0</v>
      </c>
      <c r="E463" s="298"/>
      <c r="F463" s="298">
        <v>0</v>
      </c>
      <c r="G463" s="298">
        <f t="shared" si="52"/>
        <v>0</v>
      </c>
      <c r="H463" s="289" t="str">
        <f t="shared" si="53"/>
        <v>否</v>
      </c>
    </row>
    <row r="464" ht="37.5" hidden="1" customHeight="1" spans="1:8">
      <c r="A464" s="296">
        <v>2069999</v>
      </c>
      <c r="B464" s="297" t="s">
        <v>509</v>
      </c>
      <c r="C464" s="298"/>
      <c r="D464" s="298">
        <f>E464+F464</f>
        <v>0</v>
      </c>
      <c r="E464" s="298"/>
      <c r="F464" s="298">
        <v>0</v>
      </c>
      <c r="G464" s="298">
        <f t="shared" ref="G464:G527" si="56">C464+D464</f>
        <v>0</v>
      </c>
      <c r="H464" s="289" t="str">
        <f t="shared" si="53"/>
        <v>否</v>
      </c>
    </row>
    <row r="465" ht="37.5" customHeight="1" spans="1:8">
      <c r="A465" s="290">
        <v>207</v>
      </c>
      <c r="B465" s="291" t="s">
        <v>510</v>
      </c>
      <c r="C465" s="292">
        <f>SUM(C466,C482,C490,C501,C510,C518)</f>
        <v>1755</v>
      </c>
      <c r="D465" s="292">
        <f>SUM(D466,D482,D490,D501,D510,D518)</f>
        <v>1264</v>
      </c>
      <c r="E465" s="292">
        <f>SUM(E466,E482,E490,E501,E510,E518)</f>
        <v>0</v>
      </c>
      <c r="F465" s="292">
        <f>SUM(F466,F482,F490,F501,F510,F518)</f>
        <v>1264</v>
      </c>
      <c r="G465" s="292">
        <f>SUM(G466,G482,G490,G501,G510,G518)</f>
        <v>3019</v>
      </c>
      <c r="H465" s="289" t="str">
        <f>IF(LEN(A465)=3,"是",IF(B465&lt;&gt;"",IF(SUM(C465:C465)&lt;&gt;0,"是","否"),"是"))</f>
        <v>是</v>
      </c>
    </row>
    <row r="466" ht="37.5" customHeight="1" spans="1:8">
      <c r="A466" s="293">
        <v>20701</v>
      </c>
      <c r="B466" s="294" t="s">
        <v>511</v>
      </c>
      <c r="C466" s="295">
        <f>SUM(C467:C481)</f>
        <v>1348</v>
      </c>
      <c r="D466" s="295">
        <f>SUM(D467:D481)</f>
        <v>1080</v>
      </c>
      <c r="E466" s="295">
        <f>SUM(E467:E481)</f>
        <v>0</v>
      </c>
      <c r="F466" s="295">
        <f>SUM(F467:F481)</f>
        <v>1080</v>
      </c>
      <c r="G466" s="295">
        <f>SUM(G467:G481)</f>
        <v>2428</v>
      </c>
      <c r="H466" s="289" t="str">
        <f>IF(LEN(A466)=3,"是",IF(B466&lt;&gt;"",IF(SUM(C466:C466)&lt;&gt;0,"是","否"),"是"))</f>
        <v>是</v>
      </c>
    </row>
    <row r="467" ht="37.5" customHeight="1" spans="1:8">
      <c r="A467" s="296">
        <v>2070101</v>
      </c>
      <c r="B467" s="297" t="s">
        <v>209</v>
      </c>
      <c r="C467" s="298">
        <v>128</v>
      </c>
      <c r="D467" s="298">
        <f t="shared" ref="D467:D481" si="57">E467+F467</f>
        <v>-14</v>
      </c>
      <c r="E467" s="298"/>
      <c r="F467" s="298">
        <v>-14</v>
      </c>
      <c r="G467" s="298">
        <f t="shared" si="56"/>
        <v>114</v>
      </c>
      <c r="H467" s="289" t="str">
        <f>IF(LEN(A467)=3,"是",IF(B467&lt;&gt;"",IF(SUM(C467:C467)&lt;&gt;0,"是","否"),"是"))</f>
        <v>是</v>
      </c>
    </row>
    <row r="468" ht="37.5" hidden="1" customHeight="1" spans="1:8">
      <c r="A468" s="296">
        <v>2070102</v>
      </c>
      <c r="B468" s="297" t="s">
        <v>210</v>
      </c>
      <c r="C468" s="298"/>
      <c r="D468" s="298">
        <f t="shared" si="57"/>
        <v>0</v>
      </c>
      <c r="E468" s="298"/>
      <c r="F468" s="298">
        <v>0</v>
      </c>
      <c r="G468" s="298">
        <f t="shared" si="56"/>
        <v>0</v>
      </c>
      <c r="H468" s="289" t="str">
        <f t="shared" ref="H466:H529" si="58">IF(LEN(A468)=3,"是",IF(B468&lt;&gt;"",IF(SUM(C468:C468)&lt;&gt;0,"是","否"),"是"))</f>
        <v>否</v>
      </c>
    </row>
    <row r="469" ht="37.5" hidden="1" customHeight="1" spans="1:8">
      <c r="A469" s="296">
        <v>2070103</v>
      </c>
      <c r="B469" s="297" t="s">
        <v>211</v>
      </c>
      <c r="C469" s="298"/>
      <c r="D469" s="298">
        <f t="shared" si="57"/>
        <v>0</v>
      </c>
      <c r="E469" s="298"/>
      <c r="F469" s="298">
        <v>0</v>
      </c>
      <c r="G469" s="298">
        <f t="shared" si="56"/>
        <v>0</v>
      </c>
      <c r="H469" s="289" t="str">
        <f t="shared" si="58"/>
        <v>否</v>
      </c>
    </row>
    <row r="470" ht="37.5" customHeight="1" spans="1:8">
      <c r="A470" s="296">
        <v>2070104</v>
      </c>
      <c r="B470" s="297" t="s">
        <v>512</v>
      </c>
      <c r="C470" s="298">
        <v>70</v>
      </c>
      <c r="D470" s="298">
        <f t="shared" si="57"/>
        <v>-2</v>
      </c>
      <c r="E470" s="298"/>
      <c r="F470" s="298">
        <v>-2</v>
      </c>
      <c r="G470" s="298">
        <f t="shared" si="56"/>
        <v>68</v>
      </c>
      <c r="H470" s="289" t="str">
        <f>IF(LEN(A470)=3,"是",IF(B470&lt;&gt;"",IF(SUM(C470:C470)&lt;&gt;0,"是","否"),"是"))</f>
        <v>是</v>
      </c>
    </row>
    <row r="471" ht="37.5" hidden="1" customHeight="1" spans="1:8">
      <c r="A471" s="296">
        <v>2070105</v>
      </c>
      <c r="B471" s="297" t="s">
        <v>513</v>
      </c>
      <c r="C471" s="298"/>
      <c r="D471" s="298">
        <f t="shared" si="57"/>
        <v>0</v>
      </c>
      <c r="E471" s="298"/>
      <c r="F471" s="298">
        <v>0</v>
      </c>
      <c r="G471" s="298">
        <f t="shared" si="56"/>
        <v>0</v>
      </c>
      <c r="H471" s="289" t="str">
        <f t="shared" si="58"/>
        <v>否</v>
      </c>
    </row>
    <row r="472" ht="37.5" hidden="1" customHeight="1" spans="1:8">
      <c r="A472" s="296">
        <v>2070106</v>
      </c>
      <c r="B472" s="297" t="s">
        <v>514</v>
      </c>
      <c r="C472" s="298"/>
      <c r="D472" s="298">
        <f t="shared" si="57"/>
        <v>0</v>
      </c>
      <c r="E472" s="298"/>
      <c r="F472" s="298">
        <v>0</v>
      </c>
      <c r="G472" s="298">
        <f t="shared" si="56"/>
        <v>0</v>
      </c>
      <c r="H472" s="289" t="str">
        <f t="shared" si="58"/>
        <v>否</v>
      </c>
    </row>
    <row r="473" ht="37.5" customHeight="1" spans="1:8">
      <c r="A473" s="296">
        <v>2070107</v>
      </c>
      <c r="B473" s="297" t="s">
        <v>515</v>
      </c>
      <c r="C473" s="298">
        <v>424</v>
      </c>
      <c r="D473" s="298">
        <f t="shared" si="57"/>
        <v>-2</v>
      </c>
      <c r="E473" s="298"/>
      <c r="F473" s="298">
        <v>-2</v>
      </c>
      <c r="G473" s="298">
        <f t="shared" si="56"/>
        <v>422</v>
      </c>
      <c r="H473" s="289" t="str">
        <f>IF(LEN(A473)=3,"是",IF(B473&lt;&gt;"",IF(SUM(C473:C473)&lt;&gt;0,"是","否"),"是"))</f>
        <v>是</v>
      </c>
    </row>
    <row r="474" ht="37.5" hidden="1" customHeight="1" spans="1:8">
      <c r="A474" s="296">
        <v>2070108</v>
      </c>
      <c r="B474" s="297" t="s">
        <v>516</v>
      </c>
      <c r="C474" s="298"/>
      <c r="D474" s="298">
        <f t="shared" si="57"/>
        <v>0</v>
      </c>
      <c r="E474" s="298"/>
      <c r="F474" s="298">
        <v>0</v>
      </c>
      <c r="G474" s="298">
        <f t="shared" si="56"/>
        <v>0</v>
      </c>
      <c r="H474" s="289" t="str">
        <f t="shared" si="58"/>
        <v>否</v>
      </c>
    </row>
    <row r="475" ht="37.5" customHeight="1" spans="1:8">
      <c r="A475" s="296">
        <v>2070109</v>
      </c>
      <c r="B475" s="297" t="s">
        <v>517</v>
      </c>
      <c r="C475" s="298">
        <v>492</v>
      </c>
      <c r="D475" s="298">
        <f t="shared" si="57"/>
        <v>-1</v>
      </c>
      <c r="E475" s="298"/>
      <c r="F475" s="298">
        <v>-1</v>
      </c>
      <c r="G475" s="298">
        <f t="shared" si="56"/>
        <v>491</v>
      </c>
      <c r="H475" s="289" t="str">
        <f>IF(LEN(A475)=3,"是",IF(B475&lt;&gt;"",IF(SUM(C475:C475)&lt;&gt;0,"是","否"),"是"))</f>
        <v>是</v>
      </c>
    </row>
    <row r="476" ht="37.5" hidden="1" customHeight="1" spans="1:8">
      <c r="A476" s="296">
        <v>2070110</v>
      </c>
      <c r="B476" s="297" t="s">
        <v>518</v>
      </c>
      <c r="C476" s="298"/>
      <c r="D476" s="298">
        <f t="shared" si="57"/>
        <v>0</v>
      </c>
      <c r="E476" s="298"/>
      <c r="F476" s="298">
        <v>0</v>
      </c>
      <c r="G476" s="298">
        <f t="shared" si="56"/>
        <v>0</v>
      </c>
      <c r="H476" s="289" t="str">
        <f t="shared" si="58"/>
        <v>否</v>
      </c>
    </row>
    <row r="477" ht="37.5" customHeight="1" spans="1:8">
      <c r="A477" s="296">
        <v>2070111</v>
      </c>
      <c r="B477" s="297" t="s">
        <v>519</v>
      </c>
      <c r="C477" s="298">
        <v>19</v>
      </c>
      <c r="D477" s="298">
        <f t="shared" si="57"/>
        <v>-9</v>
      </c>
      <c r="E477" s="298"/>
      <c r="F477" s="298">
        <v>-9</v>
      </c>
      <c r="G477" s="298">
        <f t="shared" si="56"/>
        <v>10</v>
      </c>
      <c r="H477" s="289" t="str">
        <f>IF(LEN(A477)=3,"是",IF(B477&lt;&gt;"",IF(SUM(C477:C477)&lt;&gt;0,"是","否"),"是"))</f>
        <v>是</v>
      </c>
    </row>
    <row r="478" ht="37.5" customHeight="1" spans="1:8">
      <c r="A478" s="296">
        <v>2070112</v>
      </c>
      <c r="B478" s="297" t="s">
        <v>520</v>
      </c>
      <c r="C478" s="298">
        <v>123</v>
      </c>
      <c r="D478" s="298">
        <f t="shared" si="57"/>
        <v>-2</v>
      </c>
      <c r="E478" s="298"/>
      <c r="F478" s="298">
        <v>-2</v>
      </c>
      <c r="G478" s="298">
        <f t="shared" si="56"/>
        <v>121</v>
      </c>
      <c r="H478" s="289" t="str">
        <f>IF(LEN(A478)=3,"是",IF(B478&lt;&gt;"",IF(SUM(C478:C478)&lt;&gt;0,"是","否"),"是"))</f>
        <v>是</v>
      </c>
    </row>
    <row r="479" ht="37.5" hidden="1" customHeight="1" spans="1:8">
      <c r="A479" s="296">
        <v>2070113</v>
      </c>
      <c r="B479" s="297" t="s">
        <v>521</v>
      </c>
      <c r="C479" s="298"/>
      <c r="D479" s="298">
        <f t="shared" si="57"/>
        <v>0</v>
      </c>
      <c r="E479" s="298"/>
      <c r="F479" s="298">
        <v>0</v>
      </c>
      <c r="G479" s="298">
        <f t="shared" si="56"/>
        <v>0</v>
      </c>
      <c r="H479" s="289" t="str">
        <f t="shared" si="58"/>
        <v>否</v>
      </c>
    </row>
    <row r="480" ht="37.5" hidden="1" customHeight="1" spans="1:8">
      <c r="A480" s="296">
        <v>2070114</v>
      </c>
      <c r="B480" s="297" t="s">
        <v>522</v>
      </c>
      <c r="C480" s="298"/>
      <c r="D480" s="298">
        <f t="shared" si="57"/>
        <v>0</v>
      </c>
      <c r="E480" s="298"/>
      <c r="F480" s="298">
        <v>0</v>
      </c>
      <c r="G480" s="298">
        <f t="shared" si="56"/>
        <v>0</v>
      </c>
      <c r="H480" s="289" t="str">
        <f t="shared" si="58"/>
        <v>否</v>
      </c>
    </row>
    <row r="481" ht="37.5" customHeight="1" spans="1:8">
      <c r="A481" s="296">
        <v>2070199</v>
      </c>
      <c r="B481" s="297" t="s">
        <v>523</v>
      </c>
      <c r="C481" s="298">
        <v>92</v>
      </c>
      <c r="D481" s="298">
        <f t="shared" si="57"/>
        <v>1110</v>
      </c>
      <c r="E481" s="298"/>
      <c r="F481" s="298">
        <v>1110</v>
      </c>
      <c r="G481" s="298">
        <f t="shared" si="56"/>
        <v>1202</v>
      </c>
      <c r="H481" s="289" t="str">
        <f>IF(LEN(A481)=3,"是",IF(B481&lt;&gt;"",IF(SUM(C481:C481)&lt;&gt;0,"是","否"),"是"))</f>
        <v>是</v>
      </c>
    </row>
    <row r="482" ht="37.5" customHeight="1" spans="1:8">
      <c r="A482" s="293">
        <v>20702</v>
      </c>
      <c r="B482" s="294" t="s">
        <v>524</v>
      </c>
      <c r="C482" s="295">
        <f>SUM(C483:C489)</f>
        <v>48</v>
      </c>
      <c r="D482" s="295">
        <f>SUM(D483:D489)</f>
        <v>-6</v>
      </c>
      <c r="E482" s="295">
        <f>SUM(E483:E489)</f>
        <v>0</v>
      </c>
      <c r="F482" s="295">
        <f>SUM(F483:F489)</f>
        <v>-6</v>
      </c>
      <c r="G482" s="295">
        <f>SUM(G483:G489)</f>
        <v>42</v>
      </c>
      <c r="H482" s="289" t="str">
        <f>IF(LEN(A482)=3,"是",IF(B482&lt;&gt;"",IF(SUM(C482:C482)&lt;&gt;0,"是","否"),"是"))</f>
        <v>是</v>
      </c>
    </row>
    <row r="483" ht="37.5" hidden="1" customHeight="1" spans="1:8">
      <c r="A483" s="296">
        <v>2070201</v>
      </c>
      <c r="B483" s="297" t="s">
        <v>209</v>
      </c>
      <c r="C483" s="298"/>
      <c r="D483" s="298">
        <f t="shared" ref="D483:D489" si="59">E483+F483</f>
        <v>0</v>
      </c>
      <c r="E483" s="298"/>
      <c r="F483" s="298">
        <v>0</v>
      </c>
      <c r="G483" s="298">
        <f t="shared" si="56"/>
        <v>0</v>
      </c>
      <c r="H483" s="289" t="str">
        <f t="shared" si="58"/>
        <v>否</v>
      </c>
    </row>
    <row r="484" ht="37.5" customHeight="1" spans="1:8">
      <c r="A484" s="296">
        <v>2070202</v>
      </c>
      <c r="B484" s="297" t="s">
        <v>210</v>
      </c>
      <c r="C484" s="298">
        <v>43</v>
      </c>
      <c r="D484" s="298">
        <f t="shared" si="59"/>
        <v>-1</v>
      </c>
      <c r="E484" s="298"/>
      <c r="F484" s="298">
        <v>-1</v>
      </c>
      <c r="G484" s="298">
        <f t="shared" si="56"/>
        <v>42</v>
      </c>
      <c r="H484" s="289" t="str">
        <f>IF(LEN(A484)=3,"是",IF(B484&lt;&gt;"",IF(SUM(C484:C484)&lt;&gt;0,"是","否"),"是"))</f>
        <v>是</v>
      </c>
    </row>
    <row r="485" ht="37.5" hidden="1" customHeight="1" spans="1:8">
      <c r="A485" s="296">
        <v>2070203</v>
      </c>
      <c r="B485" s="297" t="s">
        <v>211</v>
      </c>
      <c r="C485" s="298"/>
      <c r="D485" s="298">
        <f t="shared" si="59"/>
        <v>0</v>
      </c>
      <c r="E485" s="298"/>
      <c r="F485" s="298">
        <v>0</v>
      </c>
      <c r="G485" s="298">
        <f t="shared" si="56"/>
        <v>0</v>
      </c>
      <c r="H485" s="289" t="str">
        <f t="shared" si="58"/>
        <v>否</v>
      </c>
    </row>
    <row r="486" ht="37.5" customHeight="1" spans="1:8">
      <c r="A486" s="296">
        <v>2070204</v>
      </c>
      <c r="B486" s="297" t="s">
        <v>525</v>
      </c>
      <c r="C486" s="298">
        <v>5</v>
      </c>
      <c r="D486" s="298">
        <f t="shared" si="59"/>
        <v>-5</v>
      </c>
      <c r="E486" s="298"/>
      <c r="F486" s="298">
        <v>-5</v>
      </c>
      <c r="G486" s="298">
        <f t="shared" si="56"/>
        <v>0</v>
      </c>
      <c r="H486" s="289" t="str">
        <f>IF(LEN(A486)=3,"是",IF(B486&lt;&gt;"",IF(SUM(C486:C486)&lt;&gt;0,"是","否"),"是"))</f>
        <v>是</v>
      </c>
    </row>
    <row r="487" ht="37.5" hidden="1" customHeight="1" spans="1:8">
      <c r="A487" s="296">
        <v>2070205</v>
      </c>
      <c r="B487" s="297" t="s">
        <v>526</v>
      </c>
      <c r="C487" s="298"/>
      <c r="D487" s="298">
        <f t="shared" si="59"/>
        <v>0</v>
      </c>
      <c r="E487" s="298"/>
      <c r="F487" s="298">
        <v>0</v>
      </c>
      <c r="G487" s="298">
        <f t="shared" si="56"/>
        <v>0</v>
      </c>
      <c r="H487" s="289" t="str">
        <f t="shared" si="58"/>
        <v>否</v>
      </c>
    </row>
    <row r="488" ht="37.5" hidden="1" customHeight="1" spans="1:8">
      <c r="A488" s="296">
        <v>2070206</v>
      </c>
      <c r="B488" s="297" t="s">
        <v>527</v>
      </c>
      <c r="C488" s="298"/>
      <c r="D488" s="298">
        <f t="shared" si="59"/>
        <v>0</v>
      </c>
      <c r="E488" s="298"/>
      <c r="F488" s="298">
        <v>0</v>
      </c>
      <c r="G488" s="298">
        <f t="shared" si="56"/>
        <v>0</v>
      </c>
      <c r="H488" s="289" t="str">
        <f t="shared" si="58"/>
        <v>否</v>
      </c>
    </row>
    <row r="489" ht="37.5" hidden="1" customHeight="1" spans="1:8">
      <c r="A489" s="296">
        <v>2070299</v>
      </c>
      <c r="B489" s="297" t="s">
        <v>528</v>
      </c>
      <c r="C489" s="298"/>
      <c r="D489" s="298">
        <f t="shared" si="59"/>
        <v>0</v>
      </c>
      <c r="E489" s="298"/>
      <c r="F489" s="298">
        <v>0</v>
      </c>
      <c r="G489" s="298">
        <f t="shared" si="56"/>
        <v>0</v>
      </c>
      <c r="H489" s="289" t="str">
        <f t="shared" si="58"/>
        <v>否</v>
      </c>
    </row>
    <row r="490" ht="37.5" hidden="1" customHeight="1" spans="1:8">
      <c r="A490" s="293">
        <v>20703</v>
      </c>
      <c r="B490" s="294" t="s">
        <v>529</v>
      </c>
      <c r="C490" s="295">
        <f>SUM(C491:C500)</f>
        <v>0</v>
      </c>
      <c r="D490" s="295">
        <f>SUM(D491:D500)</f>
        <v>0</v>
      </c>
      <c r="E490" s="295">
        <f>SUM(E491:E500)</f>
        <v>0</v>
      </c>
      <c r="F490" s="295">
        <f>SUM(F491:F500)</f>
        <v>0</v>
      </c>
      <c r="G490" s="295">
        <f>SUM(G491:G500)</f>
        <v>0</v>
      </c>
      <c r="H490" s="289" t="str">
        <f t="shared" si="58"/>
        <v>否</v>
      </c>
    </row>
    <row r="491" ht="37.5" hidden="1" customHeight="1" spans="1:8">
      <c r="A491" s="296">
        <v>2070301</v>
      </c>
      <c r="B491" s="297" t="s">
        <v>209</v>
      </c>
      <c r="C491" s="298"/>
      <c r="D491" s="298">
        <f t="shared" ref="D491:D500" si="60">E491+F491</f>
        <v>0</v>
      </c>
      <c r="E491" s="298"/>
      <c r="F491" s="298">
        <v>0</v>
      </c>
      <c r="G491" s="298">
        <f t="shared" si="56"/>
        <v>0</v>
      </c>
      <c r="H491" s="289" t="str">
        <f t="shared" si="58"/>
        <v>否</v>
      </c>
    </row>
    <row r="492" ht="37.5" hidden="1" customHeight="1" spans="1:8">
      <c r="A492" s="296">
        <v>2070302</v>
      </c>
      <c r="B492" s="297" t="s">
        <v>210</v>
      </c>
      <c r="C492" s="298"/>
      <c r="D492" s="298">
        <f t="shared" si="60"/>
        <v>0</v>
      </c>
      <c r="E492" s="298"/>
      <c r="F492" s="298">
        <v>0</v>
      </c>
      <c r="G492" s="298">
        <f t="shared" si="56"/>
        <v>0</v>
      </c>
      <c r="H492" s="289" t="str">
        <f t="shared" si="58"/>
        <v>否</v>
      </c>
    </row>
    <row r="493" ht="37.5" hidden="1" customHeight="1" spans="1:8">
      <c r="A493" s="296">
        <v>2070303</v>
      </c>
      <c r="B493" s="297" t="s">
        <v>211</v>
      </c>
      <c r="C493" s="298"/>
      <c r="D493" s="298">
        <f t="shared" si="60"/>
        <v>0</v>
      </c>
      <c r="E493" s="298"/>
      <c r="F493" s="298">
        <v>0</v>
      </c>
      <c r="G493" s="298">
        <f t="shared" si="56"/>
        <v>0</v>
      </c>
      <c r="H493" s="289" t="str">
        <f t="shared" si="58"/>
        <v>否</v>
      </c>
    </row>
    <row r="494" ht="37.5" hidden="1" customHeight="1" spans="1:8">
      <c r="A494" s="296">
        <v>2070304</v>
      </c>
      <c r="B494" s="297" t="s">
        <v>530</v>
      </c>
      <c r="C494" s="298"/>
      <c r="D494" s="298">
        <f t="shared" si="60"/>
        <v>0</v>
      </c>
      <c r="E494" s="298"/>
      <c r="F494" s="298">
        <v>0</v>
      </c>
      <c r="G494" s="298">
        <f t="shared" si="56"/>
        <v>0</v>
      </c>
      <c r="H494" s="289" t="str">
        <f t="shared" si="58"/>
        <v>否</v>
      </c>
    </row>
    <row r="495" ht="37.5" hidden="1" customHeight="1" spans="1:8">
      <c r="A495" s="296">
        <v>2070305</v>
      </c>
      <c r="B495" s="297" t="s">
        <v>531</v>
      </c>
      <c r="C495" s="298"/>
      <c r="D495" s="298">
        <f t="shared" si="60"/>
        <v>0</v>
      </c>
      <c r="E495" s="298"/>
      <c r="F495" s="298">
        <v>0</v>
      </c>
      <c r="G495" s="298">
        <f t="shared" si="56"/>
        <v>0</v>
      </c>
      <c r="H495" s="289" t="str">
        <f t="shared" si="58"/>
        <v>否</v>
      </c>
    </row>
    <row r="496" ht="37.5" hidden="1" customHeight="1" spans="1:8">
      <c r="A496" s="296">
        <v>2070306</v>
      </c>
      <c r="B496" s="297" t="s">
        <v>532</v>
      </c>
      <c r="C496" s="298"/>
      <c r="D496" s="298">
        <f t="shared" si="60"/>
        <v>0</v>
      </c>
      <c r="E496" s="298"/>
      <c r="F496" s="298">
        <v>0</v>
      </c>
      <c r="G496" s="298">
        <f t="shared" si="56"/>
        <v>0</v>
      </c>
      <c r="H496" s="289" t="str">
        <f t="shared" si="58"/>
        <v>否</v>
      </c>
    </row>
    <row r="497" ht="37.5" hidden="1" customHeight="1" spans="1:8">
      <c r="A497" s="296">
        <v>2070307</v>
      </c>
      <c r="B497" s="297" t="s">
        <v>533</v>
      </c>
      <c r="C497" s="298"/>
      <c r="D497" s="298">
        <f t="shared" si="60"/>
        <v>0</v>
      </c>
      <c r="E497" s="298"/>
      <c r="F497" s="298">
        <v>0</v>
      </c>
      <c r="G497" s="298">
        <f t="shared" si="56"/>
        <v>0</v>
      </c>
      <c r="H497" s="289" t="str">
        <f t="shared" si="58"/>
        <v>否</v>
      </c>
    </row>
    <row r="498" ht="37.5" hidden="1" customHeight="1" spans="1:8">
      <c r="A498" s="296">
        <v>2070308</v>
      </c>
      <c r="B498" s="297" t="s">
        <v>534</v>
      </c>
      <c r="C498" s="298"/>
      <c r="D498" s="298">
        <f t="shared" si="60"/>
        <v>0</v>
      </c>
      <c r="E498" s="298"/>
      <c r="F498" s="298">
        <v>0</v>
      </c>
      <c r="G498" s="298">
        <f t="shared" si="56"/>
        <v>0</v>
      </c>
      <c r="H498" s="289" t="str">
        <f t="shared" si="58"/>
        <v>否</v>
      </c>
    </row>
    <row r="499" ht="37.5" hidden="1" customHeight="1" spans="1:8">
      <c r="A499" s="296">
        <v>2070309</v>
      </c>
      <c r="B499" s="297" t="s">
        <v>535</v>
      </c>
      <c r="C499" s="298"/>
      <c r="D499" s="298">
        <f t="shared" si="60"/>
        <v>0</v>
      </c>
      <c r="E499" s="298"/>
      <c r="F499" s="298">
        <v>0</v>
      </c>
      <c r="G499" s="298">
        <f t="shared" si="56"/>
        <v>0</v>
      </c>
      <c r="H499" s="289" t="str">
        <f t="shared" si="58"/>
        <v>否</v>
      </c>
    </row>
    <row r="500" ht="37.5" hidden="1" customHeight="1" spans="1:8">
      <c r="A500" s="296">
        <v>2070399</v>
      </c>
      <c r="B500" s="297" t="s">
        <v>536</v>
      </c>
      <c r="C500" s="298"/>
      <c r="D500" s="298">
        <f t="shared" si="60"/>
        <v>0</v>
      </c>
      <c r="E500" s="298"/>
      <c r="F500" s="298">
        <v>0</v>
      </c>
      <c r="G500" s="298">
        <f t="shared" si="56"/>
        <v>0</v>
      </c>
      <c r="H500" s="289" t="str">
        <f t="shared" si="58"/>
        <v>否</v>
      </c>
    </row>
    <row r="501" ht="37.5" hidden="1" customHeight="1" spans="1:8">
      <c r="A501" s="293">
        <v>20706</v>
      </c>
      <c r="B501" s="294" t="s">
        <v>537</v>
      </c>
      <c r="C501" s="295">
        <f>SUM(C502:C509)</f>
        <v>0</v>
      </c>
      <c r="D501" s="295">
        <f>SUM(D502:D509)</f>
        <v>0</v>
      </c>
      <c r="E501" s="295">
        <f>SUM(E502:E509)</f>
        <v>0</v>
      </c>
      <c r="F501" s="295">
        <f>SUM(F502:F509)</f>
        <v>0</v>
      </c>
      <c r="G501" s="295">
        <f>SUM(G502:G509)</f>
        <v>0</v>
      </c>
      <c r="H501" s="289" t="str">
        <f t="shared" si="58"/>
        <v>否</v>
      </c>
    </row>
    <row r="502" ht="37.5" hidden="1" customHeight="1" spans="1:8">
      <c r="A502" s="296">
        <v>2070601</v>
      </c>
      <c r="B502" s="297" t="s">
        <v>209</v>
      </c>
      <c r="C502" s="298"/>
      <c r="D502" s="298">
        <f t="shared" ref="D502:D509" si="61">E502+F502</f>
        <v>0</v>
      </c>
      <c r="E502" s="298"/>
      <c r="F502" s="298">
        <v>0</v>
      </c>
      <c r="G502" s="298">
        <f t="shared" si="56"/>
        <v>0</v>
      </c>
      <c r="H502" s="289" t="str">
        <f t="shared" si="58"/>
        <v>否</v>
      </c>
    </row>
    <row r="503" ht="37.5" hidden="1" customHeight="1" spans="1:8">
      <c r="A503" s="296">
        <v>2070602</v>
      </c>
      <c r="B503" s="297" t="s">
        <v>210</v>
      </c>
      <c r="C503" s="298"/>
      <c r="D503" s="298">
        <f t="shared" si="61"/>
        <v>0</v>
      </c>
      <c r="E503" s="298"/>
      <c r="F503" s="298">
        <v>0</v>
      </c>
      <c r="G503" s="298">
        <f t="shared" si="56"/>
        <v>0</v>
      </c>
      <c r="H503" s="289" t="str">
        <f t="shared" si="58"/>
        <v>否</v>
      </c>
    </row>
    <row r="504" ht="37.5" hidden="1" customHeight="1" spans="1:8">
      <c r="A504" s="296">
        <v>2070603</v>
      </c>
      <c r="B504" s="297" t="s">
        <v>211</v>
      </c>
      <c r="C504" s="298"/>
      <c r="D504" s="298">
        <f t="shared" si="61"/>
        <v>0</v>
      </c>
      <c r="E504" s="298"/>
      <c r="F504" s="298">
        <v>0</v>
      </c>
      <c r="G504" s="298">
        <f t="shared" si="56"/>
        <v>0</v>
      </c>
      <c r="H504" s="289" t="str">
        <f t="shared" si="58"/>
        <v>否</v>
      </c>
    </row>
    <row r="505" ht="37.5" hidden="1" customHeight="1" spans="1:8">
      <c r="A505" s="296">
        <v>2070604</v>
      </c>
      <c r="B505" s="297" t="s">
        <v>538</v>
      </c>
      <c r="C505" s="298"/>
      <c r="D505" s="298">
        <f t="shared" si="61"/>
        <v>0</v>
      </c>
      <c r="E505" s="298"/>
      <c r="F505" s="298">
        <v>0</v>
      </c>
      <c r="G505" s="298">
        <f t="shared" si="56"/>
        <v>0</v>
      </c>
      <c r="H505" s="289" t="str">
        <f t="shared" si="58"/>
        <v>否</v>
      </c>
    </row>
    <row r="506" ht="37.5" hidden="1" customHeight="1" spans="1:8">
      <c r="A506" s="296">
        <v>2070605</v>
      </c>
      <c r="B506" s="297" t="s">
        <v>539</v>
      </c>
      <c r="C506" s="298"/>
      <c r="D506" s="298">
        <f t="shared" si="61"/>
        <v>0</v>
      </c>
      <c r="E506" s="298"/>
      <c r="F506" s="298">
        <v>0</v>
      </c>
      <c r="G506" s="298">
        <f t="shared" si="56"/>
        <v>0</v>
      </c>
      <c r="H506" s="289" t="str">
        <f t="shared" si="58"/>
        <v>否</v>
      </c>
    </row>
    <row r="507" ht="37.5" hidden="1" customHeight="1" spans="1:8">
      <c r="A507" s="296">
        <v>2070606</v>
      </c>
      <c r="B507" s="297" t="s">
        <v>540</v>
      </c>
      <c r="C507" s="298"/>
      <c r="D507" s="298">
        <f t="shared" si="61"/>
        <v>0</v>
      </c>
      <c r="E507" s="298"/>
      <c r="F507" s="298">
        <v>0</v>
      </c>
      <c r="G507" s="298">
        <f t="shared" si="56"/>
        <v>0</v>
      </c>
      <c r="H507" s="289" t="str">
        <f t="shared" si="58"/>
        <v>否</v>
      </c>
    </row>
    <row r="508" ht="37.5" hidden="1" customHeight="1" spans="1:8">
      <c r="A508" s="296">
        <v>2070607</v>
      </c>
      <c r="B508" s="297" t="s">
        <v>541</v>
      </c>
      <c r="C508" s="298"/>
      <c r="D508" s="298">
        <f t="shared" si="61"/>
        <v>0</v>
      </c>
      <c r="E508" s="298"/>
      <c r="F508" s="298">
        <v>0</v>
      </c>
      <c r="G508" s="298">
        <f t="shared" si="56"/>
        <v>0</v>
      </c>
      <c r="H508" s="289" t="str">
        <f t="shared" si="58"/>
        <v>否</v>
      </c>
    </row>
    <row r="509" ht="37.5" hidden="1" customHeight="1" spans="1:8">
      <c r="A509" s="296">
        <v>2070699</v>
      </c>
      <c r="B509" s="297" t="s">
        <v>542</v>
      </c>
      <c r="C509" s="298"/>
      <c r="D509" s="298">
        <f t="shared" si="61"/>
        <v>0</v>
      </c>
      <c r="E509" s="298"/>
      <c r="F509" s="298">
        <v>0</v>
      </c>
      <c r="G509" s="298">
        <f t="shared" si="56"/>
        <v>0</v>
      </c>
      <c r="H509" s="289" t="str">
        <f t="shared" si="58"/>
        <v>否</v>
      </c>
    </row>
    <row r="510" ht="37.5" customHeight="1" spans="1:8">
      <c r="A510" s="293">
        <v>20708</v>
      </c>
      <c r="B510" s="294" t="s">
        <v>543</v>
      </c>
      <c r="C510" s="295">
        <f>SUM(C511:C517)</f>
        <v>359</v>
      </c>
      <c r="D510" s="295">
        <f>SUM(D511:D517)</f>
        <v>190</v>
      </c>
      <c r="E510" s="295">
        <f>SUM(E511:E517)</f>
        <v>0</v>
      </c>
      <c r="F510" s="295">
        <f>SUM(F511:F517)</f>
        <v>190</v>
      </c>
      <c r="G510" s="295">
        <f>SUM(G511:G517)</f>
        <v>549</v>
      </c>
      <c r="H510" s="289" t="str">
        <f>IF(LEN(A510)=3,"是",IF(B510&lt;&gt;"",IF(SUM(C510:C510)&lt;&gt;0,"是","否"),"是"))</f>
        <v>是</v>
      </c>
    </row>
    <row r="511" ht="37.5" customHeight="1" spans="1:8">
      <c r="A511" s="296">
        <v>2070801</v>
      </c>
      <c r="B511" s="297" t="s">
        <v>209</v>
      </c>
      <c r="C511" s="298">
        <v>339</v>
      </c>
      <c r="D511" s="298">
        <f t="shared" ref="D511:D517" si="62">E511+F511</f>
        <v>-38</v>
      </c>
      <c r="E511" s="298"/>
      <c r="F511" s="298">
        <v>-38</v>
      </c>
      <c r="G511" s="298">
        <f t="shared" si="56"/>
        <v>301</v>
      </c>
      <c r="H511" s="289" t="str">
        <f>IF(LEN(A511)=3,"是",IF(B511&lt;&gt;"",IF(SUM(C511:C511)&lt;&gt;0,"是","否"),"是"))</f>
        <v>是</v>
      </c>
    </row>
    <row r="512" ht="37.5" hidden="1" customHeight="1" spans="1:8">
      <c r="A512" s="296">
        <v>2070802</v>
      </c>
      <c r="B512" s="297" t="s">
        <v>210</v>
      </c>
      <c r="C512" s="298"/>
      <c r="D512" s="298">
        <f t="shared" si="62"/>
        <v>0</v>
      </c>
      <c r="E512" s="298"/>
      <c r="F512" s="298">
        <v>0</v>
      </c>
      <c r="G512" s="298">
        <f t="shared" si="56"/>
        <v>0</v>
      </c>
      <c r="H512" s="289" t="str">
        <f t="shared" si="58"/>
        <v>否</v>
      </c>
    </row>
    <row r="513" ht="37.5" hidden="1" customHeight="1" spans="1:8">
      <c r="A513" s="296">
        <v>2070803</v>
      </c>
      <c r="B513" s="297" t="s">
        <v>211</v>
      </c>
      <c r="C513" s="298"/>
      <c r="D513" s="298">
        <f t="shared" si="62"/>
        <v>0</v>
      </c>
      <c r="E513" s="298"/>
      <c r="F513" s="298">
        <v>0</v>
      </c>
      <c r="G513" s="298">
        <f t="shared" si="56"/>
        <v>0</v>
      </c>
      <c r="H513" s="289" t="str">
        <f t="shared" si="58"/>
        <v>否</v>
      </c>
    </row>
    <row r="514" ht="37.5" hidden="1" customHeight="1" spans="1:8">
      <c r="A514" s="296">
        <v>2070806</v>
      </c>
      <c r="B514" s="297" t="s">
        <v>544</v>
      </c>
      <c r="C514" s="298"/>
      <c r="D514" s="298">
        <f t="shared" si="62"/>
        <v>0</v>
      </c>
      <c r="E514" s="298"/>
      <c r="F514" s="298">
        <v>0</v>
      </c>
      <c r="G514" s="298">
        <f t="shared" si="56"/>
        <v>0</v>
      </c>
      <c r="H514" s="289" t="str">
        <f t="shared" si="58"/>
        <v>否</v>
      </c>
    </row>
    <row r="515" ht="37.5" hidden="1" customHeight="1" spans="1:8">
      <c r="A515" s="300">
        <v>2070807</v>
      </c>
      <c r="B515" s="297" t="s">
        <v>545</v>
      </c>
      <c r="C515" s="298"/>
      <c r="D515" s="298">
        <f t="shared" si="62"/>
        <v>0</v>
      </c>
      <c r="E515" s="298"/>
      <c r="F515" s="298">
        <v>0</v>
      </c>
      <c r="G515" s="298">
        <f t="shared" si="56"/>
        <v>0</v>
      </c>
      <c r="H515" s="289" t="str">
        <f t="shared" si="58"/>
        <v>否</v>
      </c>
    </row>
    <row r="516" ht="37.5" hidden="1" customHeight="1" spans="1:8">
      <c r="A516" s="300">
        <v>2070808</v>
      </c>
      <c r="B516" s="297" t="s">
        <v>546</v>
      </c>
      <c r="C516" s="298"/>
      <c r="D516" s="298">
        <f t="shared" si="62"/>
        <v>0</v>
      </c>
      <c r="E516" s="298"/>
      <c r="F516" s="298">
        <v>0</v>
      </c>
      <c r="G516" s="298">
        <f t="shared" si="56"/>
        <v>0</v>
      </c>
      <c r="H516" s="289" t="str">
        <f t="shared" si="58"/>
        <v>否</v>
      </c>
    </row>
    <row r="517" ht="37.5" customHeight="1" spans="1:8">
      <c r="A517" s="296">
        <v>2070899</v>
      </c>
      <c r="B517" s="297" t="s">
        <v>547</v>
      </c>
      <c r="C517" s="298">
        <v>20</v>
      </c>
      <c r="D517" s="298">
        <f t="shared" si="62"/>
        <v>228</v>
      </c>
      <c r="E517" s="298"/>
      <c r="F517" s="298">
        <v>228</v>
      </c>
      <c r="G517" s="298">
        <f t="shared" si="56"/>
        <v>248</v>
      </c>
      <c r="H517" s="289" t="str">
        <f>IF(LEN(A517)=3,"是",IF(B517&lt;&gt;"",IF(SUM(C517:C517)&lt;&gt;0,"是","否"),"是"))</f>
        <v>是</v>
      </c>
    </row>
    <row r="518" ht="37.5" hidden="1" customHeight="1" spans="1:8">
      <c r="A518" s="293">
        <v>20799</v>
      </c>
      <c r="B518" s="294" t="s">
        <v>548</v>
      </c>
      <c r="C518" s="295">
        <f>SUM(C519:C521)</f>
        <v>0</v>
      </c>
      <c r="D518" s="295">
        <f>SUM(D519:D521)</f>
        <v>0</v>
      </c>
      <c r="E518" s="295">
        <f>SUM(E519:E521)</f>
        <v>0</v>
      </c>
      <c r="F518" s="295">
        <f>SUM(F519:F521)</f>
        <v>0</v>
      </c>
      <c r="G518" s="295">
        <f>SUM(G519:G521)</f>
        <v>0</v>
      </c>
      <c r="H518" s="289" t="str">
        <f t="shared" si="58"/>
        <v>否</v>
      </c>
    </row>
    <row r="519" ht="37.5" hidden="1" customHeight="1" spans="1:8">
      <c r="A519" s="296">
        <v>2079902</v>
      </c>
      <c r="B519" s="297" t="s">
        <v>549</v>
      </c>
      <c r="C519" s="298"/>
      <c r="D519" s="298">
        <f>E519+F519</f>
        <v>0</v>
      </c>
      <c r="E519" s="298"/>
      <c r="F519" s="298">
        <v>0</v>
      </c>
      <c r="G519" s="298">
        <f t="shared" si="56"/>
        <v>0</v>
      </c>
      <c r="H519" s="289" t="str">
        <f t="shared" si="58"/>
        <v>否</v>
      </c>
    </row>
    <row r="520" ht="37.5" hidden="1" customHeight="1" spans="1:8">
      <c r="A520" s="296">
        <v>2079903</v>
      </c>
      <c r="B520" s="297" t="s">
        <v>550</v>
      </c>
      <c r="C520" s="298"/>
      <c r="D520" s="298">
        <f>E520+F520</f>
        <v>0</v>
      </c>
      <c r="E520" s="298"/>
      <c r="F520" s="298">
        <v>0</v>
      </c>
      <c r="G520" s="298">
        <f t="shared" si="56"/>
        <v>0</v>
      </c>
      <c r="H520" s="289" t="str">
        <f t="shared" si="58"/>
        <v>否</v>
      </c>
    </row>
    <row r="521" ht="37.5" hidden="1" customHeight="1" spans="1:8">
      <c r="A521" s="296">
        <v>2079999</v>
      </c>
      <c r="B521" s="297" t="s">
        <v>551</v>
      </c>
      <c r="C521" s="298"/>
      <c r="D521" s="298">
        <f>E521+F521</f>
        <v>0</v>
      </c>
      <c r="E521" s="298"/>
      <c r="F521" s="298">
        <v>0</v>
      </c>
      <c r="G521" s="298">
        <f t="shared" si="56"/>
        <v>0</v>
      </c>
      <c r="H521" s="289" t="str">
        <f t="shared" si="58"/>
        <v>否</v>
      </c>
    </row>
    <row r="522" ht="37.5" customHeight="1" spans="1:8">
      <c r="A522" s="290">
        <v>208</v>
      </c>
      <c r="B522" s="291" t="s">
        <v>552</v>
      </c>
      <c r="C522" s="288">
        <f>C523+C542+C550+C552+C561+C565+C575+C584+C591+C599+C608+C614+C617+C620+C623+C626+C629+C633+C637+C646+C649</f>
        <v>73724</v>
      </c>
      <c r="D522" s="288">
        <f>D523+D542+D550+D552+D561+D565+D575+D584+D591+D599+D608+D614+D617+D620+D623+D626+D629+D633+D637+D646+D649</f>
        <v>-6526</v>
      </c>
      <c r="E522" s="288">
        <f>E523+E542+E550+E552+E561+E565+E575+E584+E591+E599+E608+E614+E617+E620+E623+E626+E629+E633+E637+E646+E649</f>
        <v>0</v>
      </c>
      <c r="F522" s="288">
        <f>F523+F542+F550+F552+F561+F565+F575+F584+F591+F599+F608+F614+F617+F620+F623+F626+F629+F633+F637+F646+F649</f>
        <v>-6526</v>
      </c>
      <c r="G522" s="288">
        <f>G523+G542+G550+G552+G561+G565+G575+G584+G591+G599+G608+G614+G617+G620+G623+G626+G629+G633+G637+G646+G649</f>
        <v>67198</v>
      </c>
      <c r="H522" s="289" t="str">
        <f>IF(LEN(A522)=3,"是",IF(B522&lt;&gt;"",IF(SUM(C522:C522)&lt;&gt;0,"是","否"),"是"))</f>
        <v>是</v>
      </c>
    </row>
    <row r="523" ht="37.5" customHeight="1" spans="1:8">
      <c r="A523" s="293">
        <v>20801</v>
      </c>
      <c r="B523" s="294" t="s">
        <v>553</v>
      </c>
      <c r="C523" s="295">
        <f>SUM(C524:C541)</f>
        <v>1643</v>
      </c>
      <c r="D523" s="295">
        <f>SUM(D524:D541)</f>
        <v>-112</v>
      </c>
      <c r="E523" s="295">
        <f>SUM(E524:E541)</f>
        <v>0</v>
      </c>
      <c r="F523" s="295">
        <f>SUM(F524:F541)</f>
        <v>-112</v>
      </c>
      <c r="G523" s="295">
        <f>SUM(G524:G541)</f>
        <v>1531</v>
      </c>
      <c r="H523" s="289" t="str">
        <f>IF(LEN(A523)=3,"是",IF(B523&lt;&gt;"",IF(SUM(C523:C523)&lt;&gt;0,"是","否"),"是"))</f>
        <v>是</v>
      </c>
    </row>
    <row r="524" ht="37.5" customHeight="1" spans="1:8">
      <c r="A524" s="296">
        <v>2080101</v>
      </c>
      <c r="B524" s="297" t="s">
        <v>209</v>
      </c>
      <c r="C524" s="298">
        <v>468</v>
      </c>
      <c r="D524" s="298">
        <f t="shared" ref="D524:D541" si="63">E524+F524</f>
        <v>-113</v>
      </c>
      <c r="E524" s="298"/>
      <c r="F524" s="298">
        <v>-113</v>
      </c>
      <c r="G524" s="298">
        <f t="shared" si="56"/>
        <v>355</v>
      </c>
      <c r="H524" s="289" t="str">
        <f>IF(LEN(A524)=3,"是",IF(B524&lt;&gt;"",IF(SUM(C524:C524)&lt;&gt;0,"是","否"),"是"))</f>
        <v>是</v>
      </c>
    </row>
    <row r="525" ht="37.5" customHeight="1" spans="1:8">
      <c r="A525" s="296">
        <v>2080102</v>
      </c>
      <c r="B525" s="297" t="s">
        <v>210</v>
      </c>
      <c r="C525" s="298">
        <v>697</v>
      </c>
      <c r="D525" s="298">
        <f t="shared" si="63"/>
        <v>-1</v>
      </c>
      <c r="E525" s="298"/>
      <c r="F525" s="298">
        <v>-1</v>
      </c>
      <c r="G525" s="298">
        <f t="shared" si="56"/>
        <v>696</v>
      </c>
      <c r="H525" s="289" t="str">
        <f>IF(LEN(A525)=3,"是",IF(B525&lt;&gt;"",IF(SUM(C525:C525)&lt;&gt;0,"是","否"),"是"))</f>
        <v>是</v>
      </c>
    </row>
    <row r="526" ht="37.5" hidden="1" customHeight="1" spans="1:8">
      <c r="A526" s="296">
        <v>2080103</v>
      </c>
      <c r="B526" s="297" t="s">
        <v>211</v>
      </c>
      <c r="C526" s="298"/>
      <c r="D526" s="298">
        <f t="shared" si="63"/>
        <v>0</v>
      </c>
      <c r="E526" s="298"/>
      <c r="F526" s="298">
        <v>0</v>
      </c>
      <c r="G526" s="298">
        <f t="shared" si="56"/>
        <v>0</v>
      </c>
      <c r="H526" s="289" t="str">
        <f t="shared" si="58"/>
        <v>否</v>
      </c>
    </row>
    <row r="527" ht="37.5" hidden="1" customHeight="1" spans="1:8">
      <c r="A527" s="296">
        <v>2080104</v>
      </c>
      <c r="B527" s="297" t="s">
        <v>554</v>
      </c>
      <c r="C527" s="298"/>
      <c r="D527" s="298">
        <f t="shared" si="63"/>
        <v>0</v>
      </c>
      <c r="E527" s="298"/>
      <c r="F527" s="298">
        <v>0</v>
      </c>
      <c r="G527" s="298">
        <f t="shared" si="56"/>
        <v>0</v>
      </c>
      <c r="H527" s="289" t="str">
        <f t="shared" si="58"/>
        <v>否</v>
      </c>
    </row>
    <row r="528" ht="37.5" hidden="1" customHeight="1" spans="1:8">
      <c r="A528" s="296">
        <v>2080105</v>
      </c>
      <c r="B528" s="297" t="s">
        <v>555</v>
      </c>
      <c r="C528" s="298"/>
      <c r="D528" s="298">
        <f t="shared" si="63"/>
        <v>0</v>
      </c>
      <c r="E528" s="298"/>
      <c r="F528" s="298">
        <v>0</v>
      </c>
      <c r="G528" s="298">
        <f t="shared" ref="G528:G591" si="64">C528+D528</f>
        <v>0</v>
      </c>
      <c r="H528" s="289" t="str">
        <f t="shared" si="58"/>
        <v>否</v>
      </c>
    </row>
    <row r="529" ht="37.5" hidden="1" customHeight="1" spans="1:8">
      <c r="A529" s="296">
        <v>2080106</v>
      </c>
      <c r="B529" s="297" t="s">
        <v>556</v>
      </c>
      <c r="C529" s="298"/>
      <c r="D529" s="298">
        <f t="shared" si="63"/>
        <v>0</v>
      </c>
      <c r="E529" s="298"/>
      <c r="F529" s="298">
        <v>0</v>
      </c>
      <c r="G529" s="298">
        <f t="shared" si="64"/>
        <v>0</v>
      </c>
      <c r="H529" s="289" t="str">
        <f t="shared" si="58"/>
        <v>否</v>
      </c>
    </row>
    <row r="530" ht="37.5" hidden="1" customHeight="1" spans="1:8">
      <c r="A530" s="296">
        <v>2080107</v>
      </c>
      <c r="B530" s="297" t="s">
        <v>557</v>
      </c>
      <c r="C530" s="298"/>
      <c r="D530" s="298">
        <f t="shared" si="63"/>
        <v>0</v>
      </c>
      <c r="E530" s="298"/>
      <c r="F530" s="298">
        <v>0</v>
      </c>
      <c r="G530" s="298">
        <f t="shared" si="64"/>
        <v>0</v>
      </c>
      <c r="H530" s="289" t="str">
        <f>IF(LEN(A530)=3,"是",IF(B530&lt;&gt;"",IF(SUM(C530:C530)&lt;&gt;0,"是","否"),"是"))</f>
        <v>否</v>
      </c>
    </row>
    <row r="531" ht="37.5" hidden="1" customHeight="1" spans="1:8">
      <c r="A531" s="296">
        <v>2080108</v>
      </c>
      <c r="B531" s="297" t="s">
        <v>249</v>
      </c>
      <c r="C531" s="298"/>
      <c r="D531" s="298">
        <f t="shared" si="63"/>
        <v>0</v>
      </c>
      <c r="E531" s="298"/>
      <c r="F531" s="298">
        <v>0</v>
      </c>
      <c r="G531" s="298">
        <f t="shared" si="64"/>
        <v>0</v>
      </c>
      <c r="H531" s="289" t="str">
        <f>IF(LEN(A531)=3,"是",IF(B531&lt;&gt;"",IF(SUM(C531:C531)&lt;&gt;0,"是","否"),"是"))</f>
        <v>否</v>
      </c>
    </row>
    <row r="532" ht="37.5" customHeight="1" spans="1:8">
      <c r="A532" s="296">
        <v>2080109</v>
      </c>
      <c r="B532" s="297" t="s">
        <v>558</v>
      </c>
      <c r="C532" s="298">
        <v>393</v>
      </c>
      <c r="D532" s="298">
        <f t="shared" si="63"/>
        <v>3</v>
      </c>
      <c r="E532" s="298"/>
      <c r="F532" s="298">
        <v>3</v>
      </c>
      <c r="G532" s="298">
        <f t="shared" si="64"/>
        <v>396</v>
      </c>
      <c r="H532" s="289" t="str">
        <f>IF(LEN(A532)=3,"是",IF(B532&lt;&gt;"",IF(SUM(C532:C532)&lt;&gt;0,"是","否"),"是"))</f>
        <v>是</v>
      </c>
    </row>
    <row r="533" ht="37.5" hidden="1" customHeight="1" spans="1:8">
      <c r="A533" s="296">
        <v>2080110</v>
      </c>
      <c r="B533" s="297" t="s">
        <v>559</v>
      </c>
      <c r="C533" s="298"/>
      <c r="D533" s="298">
        <f t="shared" si="63"/>
        <v>0</v>
      </c>
      <c r="E533" s="298"/>
      <c r="F533" s="298">
        <v>0</v>
      </c>
      <c r="G533" s="298">
        <f t="shared" si="64"/>
        <v>0</v>
      </c>
      <c r="H533" s="289" t="str">
        <f>IF(LEN(A533)=3,"是",IF(B533&lt;&gt;"",IF(SUM(C533:C533)&lt;&gt;0,"是","否"),"是"))</f>
        <v>否</v>
      </c>
    </row>
    <row r="534" ht="37.5" customHeight="1" spans="1:8">
      <c r="A534" s="296">
        <v>2080111</v>
      </c>
      <c r="B534" s="297" t="s">
        <v>560</v>
      </c>
      <c r="C534" s="298">
        <v>85</v>
      </c>
      <c r="D534" s="298">
        <f t="shared" si="63"/>
        <v>-1</v>
      </c>
      <c r="E534" s="298"/>
      <c r="F534" s="298">
        <v>-1</v>
      </c>
      <c r="G534" s="298">
        <f t="shared" si="64"/>
        <v>84</v>
      </c>
      <c r="H534" s="289" t="str">
        <f>IF(LEN(A534)=3,"是",IF(B534&lt;&gt;"",IF(SUM(C534:C534)&lt;&gt;0,"是","否"),"是"))</f>
        <v>是</v>
      </c>
    </row>
    <row r="535" ht="37.5" hidden="1" customHeight="1" spans="1:8">
      <c r="A535" s="296">
        <v>2080112</v>
      </c>
      <c r="B535" s="297" t="s">
        <v>561</v>
      </c>
      <c r="C535" s="298"/>
      <c r="D535" s="298">
        <f t="shared" si="63"/>
        <v>0</v>
      </c>
      <c r="E535" s="298"/>
      <c r="F535" s="298">
        <v>0</v>
      </c>
      <c r="G535" s="298">
        <f t="shared" si="64"/>
        <v>0</v>
      </c>
      <c r="H535" s="289" t="str">
        <f>IF(LEN(A535)=3,"是",IF(B535&lt;&gt;"",IF(SUM(C535:C535)&lt;&gt;0,"是","否"),"是"))</f>
        <v>否</v>
      </c>
    </row>
    <row r="536" ht="37.5" hidden="1" customHeight="1" spans="1:8">
      <c r="A536" s="300">
        <v>2080113</v>
      </c>
      <c r="B536" s="297" t="s">
        <v>562</v>
      </c>
      <c r="C536" s="298"/>
      <c r="D536" s="298">
        <f t="shared" si="63"/>
        <v>0</v>
      </c>
      <c r="E536" s="298"/>
      <c r="F536" s="298">
        <v>0</v>
      </c>
      <c r="G536" s="298">
        <f t="shared" si="64"/>
        <v>0</v>
      </c>
      <c r="H536" s="289" t="str">
        <f>IF(LEN(A536)=3,"是",IF(B536&lt;&gt;"",IF(SUM(C536:C536)&lt;&gt;0,"是","否"),"是"))</f>
        <v>否</v>
      </c>
    </row>
    <row r="537" ht="37.5" hidden="1" customHeight="1" spans="1:8">
      <c r="A537" s="300">
        <v>2080114</v>
      </c>
      <c r="B537" s="297" t="s">
        <v>563</v>
      </c>
      <c r="C537" s="298"/>
      <c r="D537" s="298">
        <f t="shared" si="63"/>
        <v>0</v>
      </c>
      <c r="E537" s="298"/>
      <c r="F537" s="298">
        <v>0</v>
      </c>
      <c r="G537" s="298">
        <f t="shared" si="64"/>
        <v>0</v>
      </c>
      <c r="H537" s="289" t="str">
        <f>IF(LEN(A537)=3,"是",IF(B537&lt;&gt;"",IF(SUM(C537:C537)&lt;&gt;0,"是","否"),"是"))</f>
        <v>否</v>
      </c>
    </row>
    <row r="538" ht="37.5" hidden="1" customHeight="1" spans="1:8">
      <c r="A538" s="300">
        <v>2080115</v>
      </c>
      <c r="B538" s="297" t="s">
        <v>564</v>
      </c>
      <c r="C538" s="298"/>
      <c r="D538" s="298">
        <f t="shared" si="63"/>
        <v>0</v>
      </c>
      <c r="E538" s="298"/>
      <c r="F538" s="298">
        <v>0</v>
      </c>
      <c r="G538" s="298">
        <f t="shared" si="64"/>
        <v>0</v>
      </c>
      <c r="H538" s="289" t="str">
        <f>IF(LEN(A538)=3,"是",IF(B538&lt;&gt;"",IF(SUM(C538:C538)&lt;&gt;0,"是","否"),"是"))</f>
        <v>否</v>
      </c>
    </row>
    <row r="539" ht="37.5" hidden="1" customHeight="1" spans="1:8">
      <c r="A539" s="300">
        <v>2080116</v>
      </c>
      <c r="B539" s="297" t="s">
        <v>565</v>
      </c>
      <c r="C539" s="298"/>
      <c r="D539" s="298">
        <f t="shared" si="63"/>
        <v>0</v>
      </c>
      <c r="E539" s="298"/>
      <c r="F539" s="298">
        <v>0</v>
      </c>
      <c r="G539" s="298">
        <f t="shared" si="64"/>
        <v>0</v>
      </c>
      <c r="H539" s="289" t="str">
        <f>IF(LEN(A539)=3,"是",IF(B539&lt;&gt;"",IF(SUM(C539:C539)&lt;&gt;0,"是","否"),"是"))</f>
        <v>否</v>
      </c>
    </row>
    <row r="540" ht="37.5" hidden="1" customHeight="1" spans="1:8">
      <c r="A540" s="300">
        <v>2080150</v>
      </c>
      <c r="B540" s="297" t="s">
        <v>218</v>
      </c>
      <c r="C540" s="298"/>
      <c r="D540" s="298">
        <f t="shared" si="63"/>
        <v>0</v>
      </c>
      <c r="E540" s="298"/>
      <c r="F540" s="298">
        <v>0</v>
      </c>
      <c r="G540" s="298">
        <f t="shared" si="64"/>
        <v>0</v>
      </c>
      <c r="H540" s="289" t="str">
        <f>IF(LEN(A540)=3,"是",IF(B540&lt;&gt;"",IF(SUM(C540:C540)&lt;&gt;0,"是","否"),"是"))</f>
        <v>否</v>
      </c>
    </row>
    <row r="541" ht="37.5" hidden="1" customHeight="1" spans="1:8">
      <c r="A541" s="296">
        <v>2080199</v>
      </c>
      <c r="B541" s="297" t="s">
        <v>566</v>
      </c>
      <c r="C541" s="298"/>
      <c r="D541" s="298">
        <f t="shared" si="63"/>
        <v>0</v>
      </c>
      <c r="E541" s="298"/>
      <c r="F541" s="298">
        <v>0</v>
      </c>
      <c r="G541" s="298">
        <f t="shared" si="64"/>
        <v>0</v>
      </c>
      <c r="H541" s="289" t="str">
        <f>IF(LEN(A541)=3,"是",IF(B541&lt;&gt;"",IF(SUM(C541:C541)&lt;&gt;0,"是","否"),"是"))</f>
        <v>否</v>
      </c>
    </row>
    <row r="542" ht="37.5" customHeight="1" spans="1:8">
      <c r="A542" s="293">
        <v>20802</v>
      </c>
      <c r="B542" s="294" t="s">
        <v>567</v>
      </c>
      <c r="C542" s="295">
        <f>SUM(C543:C549)</f>
        <v>853</v>
      </c>
      <c r="D542" s="295">
        <f>SUM(D543:D549)</f>
        <v>83</v>
      </c>
      <c r="E542" s="295">
        <f>SUM(E543:E549)</f>
        <v>0</v>
      </c>
      <c r="F542" s="295">
        <f>SUM(F543:F549)</f>
        <v>83</v>
      </c>
      <c r="G542" s="295">
        <f>SUM(G543:G549)</f>
        <v>936</v>
      </c>
      <c r="H542" s="289" t="str">
        <f>IF(LEN(A542)=3,"是",IF(B542&lt;&gt;"",IF(SUM(C542:C542)&lt;&gt;0,"是","否"),"是"))</f>
        <v>是</v>
      </c>
    </row>
    <row r="543" ht="37.5" customHeight="1" spans="1:8">
      <c r="A543" s="296">
        <v>2080201</v>
      </c>
      <c r="B543" s="297" t="s">
        <v>209</v>
      </c>
      <c r="C543" s="298">
        <v>382</v>
      </c>
      <c r="D543" s="298">
        <f t="shared" ref="D543:D549" si="65">E543+F543</f>
        <v>-44</v>
      </c>
      <c r="E543" s="298"/>
      <c r="F543" s="298">
        <v>-44</v>
      </c>
      <c r="G543" s="298">
        <f t="shared" si="64"/>
        <v>338</v>
      </c>
      <c r="H543" s="289" t="str">
        <f>IF(LEN(A543)=3,"是",IF(B543&lt;&gt;"",IF(SUM(C543:C543)&lt;&gt;0,"是","否"),"是"))</f>
        <v>是</v>
      </c>
    </row>
    <row r="544" ht="37.5" customHeight="1" spans="1:8">
      <c r="A544" s="296">
        <v>2080202</v>
      </c>
      <c r="B544" s="297" t="s">
        <v>210</v>
      </c>
      <c r="C544" s="298">
        <v>22</v>
      </c>
      <c r="D544" s="298">
        <f t="shared" si="65"/>
        <v>-10</v>
      </c>
      <c r="E544" s="298"/>
      <c r="F544" s="298">
        <v>-10</v>
      </c>
      <c r="G544" s="298">
        <f t="shared" si="64"/>
        <v>12</v>
      </c>
      <c r="H544" s="289" t="str">
        <f>IF(LEN(A544)=3,"是",IF(B544&lt;&gt;"",IF(SUM(C544:C544)&lt;&gt;0,"是","否"),"是"))</f>
        <v>是</v>
      </c>
    </row>
    <row r="545" ht="37.5" hidden="1" customHeight="1" spans="1:8">
      <c r="A545" s="296">
        <v>2080203</v>
      </c>
      <c r="B545" s="297" t="s">
        <v>211</v>
      </c>
      <c r="C545" s="298"/>
      <c r="D545" s="298">
        <f t="shared" si="65"/>
        <v>0</v>
      </c>
      <c r="E545" s="298"/>
      <c r="F545" s="298">
        <v>0</v>
      </c>
      <c r="G545" s="298">
        <f t="shared" si="64"/>
        <v>0</v>
      </c>
      <c r="H545" s="289" t="str">
        <f>IF(LEN(A545)=3,"是",IF(B545&lt;&gt;"",IF(SUM(C545:C545)&lt;&gt;0,"是","否"),"是"))</f>
        <v>否</v>
      </c>
    </row>
    <row r="546" ht="37.5" hidden="1" customHeight="1" spans="1:8">
      <c r="A546" s="296">
        <v>2080206</v>
      </c>
      <c r="B546" s="297" t="s">
        <v>568</v>
      </c>
      <c r="C546" s="298"/>
      <c r="D546" s="298">
        <f t="shared" si="65"/>
        <v>0</v>
      </c>
      <c r="E546" s="298"/>
      <c r="F546" s="298">
        <v>0</v>
      </c>
      <c r="G546" s="298">
        <f t="shared" si="64"/>
        <v>0</v>
      </c>
      <c r="H546" s="289" t="str">
        <f>IF(LEN(A546)=3,"是",IF(B546&lt;&gt;"",IF(SUM(C546:C546)&lt;&gt;0,"是","否"),"是"))</f>
        <v>否</v>
      </c>
    </row>
    <row r="547" ht="37.5" customHeight="1" spans="1:8">
      <c r="A547" s="296">
        <v>2080207</v>
      </c>
      <c r="B547" s="297" t="s">
        <v>569</v>
      </c>
      <c r="C547" s="298">
        <v>3</v>
      </c>
      <c r="D547" s="298">
        <f t="shared" si="65"/>
        <v>0</v>
      </c>
      <c r="E547" s="298"/>
      <c r="F547" s="298">
        <v>0</v>
      </c>
      <c r="G547" s="298">
        <f t="shared" si="64"/>
        <v>3</v>
      </c>
      <c r="H547" s="289" t="str">
        <f>IF(LEN(A547)=3,"是",IF(B547&lt;&gt;"",IF(SUM(C547:C547)&lt;&gt;0,"是","否"),"是"))</f>
        <v>是</v>
      </c>
    </row>
    <row r="548" ht="37.5" customHeight="1" spans="1:8">
      <c r="A548" s="296">
        <v>2080208</v>
      </c>
      <c r="B548" s="297" t="s">
        <v>570</v>
      </c>
      <c r="C548" s="298"/>
      <c r="D548" s="298">
        <f t="shared" si="65"/>
        <v>18</v>
      </c>
      <c r="E548" s="298"/>
      <c r="F548" s="298">
        <v>18</v>
      </c>
      <c r="G548" s="298">
        <f t="shared" si="64"/>
        <v>18</v>
      </c>
      <c r="H548" s="289" t="s">
        <v>59</v>
      </c>
    </row>
    <row r="549" ht="37.5" customHeight="1" spans="1:8">
      <c r="A549" s="296">
        <v>2080299</v>
      </c>
      <c r="B549" s="297" t="s">
        <v>571</v>
      </c>
      <c r="C549" s="298">
        <v>446</v>
      </c>
      <c r="D549" s="298">
        <f t="shared" si="65"/>
        <v>119</v>
      </c>
      <c r="E549" s="298"/>
      <c r="F549" s="298">
        <v>119</v>
      </c>
      <c r="G549" s="298">
        <f t="shared" si="64"/>
        <v>565</v>
      </c>
      <c r="H549" s="289" t="str">
        <f>IF(LEN(A549)=3,"是",IF(B549&lt;&gt;"",IF(SUM(C549:C549)&lt;&gt;0,"是","否"),"是"))</f>
        <v>是</v>
      </c>
    </row>
    <row r="550" ht="37.5" hidden="1" customHeight="1" spans="1:8">
      <c r="A550" s="293">
        <v>20804</v>
      </c>
      <c r="B550" s="294" t="s">
        <v>572</v>
      </c>
      <c r="C550" s="301">
        <v>0</v>
      </c>
      <c r="D550" s="301"/>
      <c r="E550" s="301"/>
      <c r="F550" s="301"/>
      <c r="G550" s="301"/>
      <c r="H550" s="289" t="str">
        <f>IF(LEN(A550)=3,"是",IF(B550&lt;&gt;"",IF(SUM(C550:C550)&lt;&gt;0,"是","否"),"是"))</f>
        <v>否</v>
      </c>
    </row>
    <row r="551" ht="37.5" hidden="1" customHeight="1" spans="1:8">
      <c r="A551" s="296">
        <v>2080402</v>
      </c>
      <c r="B551" s="297" t="s">
        <v>573</v>
      </c>
      <c r="C551" s="298"/>
      <c r="D551" s="298">
        <f>E551+F551</f>
        <v>0</v>
      </c>
      <c r="E551" s="298"/>
      <c r="F551" s="298">
        <v>0</v>
      </c>
      <c r="G551" s="298">
        <f t="shared" si="64"/>
        <v>0</v>
      </c>
      <c r="H551" s="289" t="str">
        <f>IF(LEN(A551)=3,"是",IF(B551&lt;&gt;"",IF(SUM(C551:C551)&lt;&gt;0,"是","否"),"是"))</f>
        <v>否</v>
      </c>
    </row>
    <row r="552" ht="37.5" customHeight="1" spans="1:8">
      <c r="A552" s="293">
        <v>20805</v>
      </c>
      <c r="B552" s="294" t="s">
        <v>574</v>
      </c>
      <c r="C552" s="295">
        <f>SUM(C553:C560)</f>
        <v>37911</v>
      </c>
      <c r="D552" s="295">
        <f>SUM(D553:D560)</f>
        <v>-7330</v>
      </c>
      <c r="E552" s="295">
        <f>SUM(E553:E560)</f>
        <v>0</v>
      </c>
      <c r="F552" s="295">
        <f>SUM(F553:F560)</f>
        <v>-7330</v>
      </c>
      <c r="G552" s="295">
        <f>SUM(G553:G560)</f>
        <v>30581</v>
      </c>
      <c r="H552" s="289" t="str">
        <f>IF(LEN(A552)=3,"是",IF(B552&lt;&gt;"",IF(SUM(C552:C552)&lt;&gt;0,"是","否"),"是"))</f>
        <v>是</v>
      </c>
    </row>
    <row r="553" ht="37.5" customHeight="1" spans="1:8">
      <c r="A553" s="296">
        <v>2080501</v>
      </c>
      <c r="B553" s="297" t="s">
        <v>575</v>
      </c>
      <c r="C553" s="298">
        <v>4817</v>
      </c>
      <c r="D553" s="298">
        <f t="shared" ref="D553:D560" si="66">E553+F553</f>
        <v>-2000</v>
      </c>
      <c r="E553" s="298"/>
      <c r="F553" s="298">
        <v>-2000</v>
      </c>
      <c r="G553" s="298">
        <f t="shared" si="64"/>
        <v>2817</v>
      </c>
      <c r="H553" s="289" t="str">
        <f>IF(LEN(A553)=3,"是",IF(B553&lt;&gt;"",IF(SUM(C553:C553)&lt;&gt;0,"是","否"),"是"))</f>
        <v>是</v>
      </c>
    </row>
    <row r="554" ht="37.5" customHeight="1" spans="1:8">
      <c r="A554" s="296">
        <v>2080502</v>
      </c>
      <c r="B554" s="297" t="s">
        <v>576</v>
      </c>
      <c r="C554" s="298">
        <v>10637</v>
      </c>
      <c r="D554" s="298">
        <f t="shared" si="66"/>
        <v>-7000</v>
      </c>
      <c r="E554" s="298"/>
      <c r="F554" s="298">
        <v>-7000</v>
      </c>
      <c r="G554" s="298">
        <f t="shared" si="64"/>
        <v>3637</v>
      </c>
      <c r="H554" s="289" t="str">
        <f>IF(LEN(A554)=3,"是",IF(B554&lt;&gt;"",IF(SUM(C554:C554)&lt;&gt;0,"是","否"),"是"))</f>
        <v>是</v>
      </c>
    </row>
    <row r="555" ht="37.5" hidden="1" customHeight="1" spans="1:8">
      <c r="A555" s="296">
        <v>2080503</v>
      </c>
      <c r="B555" s="297" t="s">
        <v>577</v>
      </c>
      <c r="C555" s="298"/>
      <c r="D555" s="298">
        <f t="shared" si="66"/>
        <v>0</v>
      </c>
      <c r="E555" s="298"/>
      <c r="F555" s="298">
        <v>0</v>
      </c>
      <c r="G555" s="298">
        <f t="shared" si="64"/>
        <v>0</v>
      </c>
      <c r="H555" s="289" t="str">
        <f>IF(LEN(A555)=3,"是",IF(B555&lt;&gt;"",IF(SUM(C555:C555)&lt;&gt;0,"是","否"),"是"))</f>
        <v>否</v>
      </c>
    </row>
    <row r="556" ht="37.5" customHeight="1" spans="1:8">
      <c r="A556" s="296">
        <v>2080505</v>
      </c>
      <c r="B556" s="297" t="s">
        <v>578</v>
      </c>
      <c r="C556" s="298">
        <v>16997</v>
      </c>
      <c r="D556" s="298">
        <f t="shared" si="66"/>
        <v>83</v>
      </c>
      <c r="E556" s="298"/>
      <c r="F556" s="298">
        <v>83</v>
      </c>
      <c r="G556" s="298">
        <f t="shared" si="64"/>
        <v>17080</v>
      </c>
      <c r="H556" s="289" t="str">
        <f>IF(LEN(A556)=3,"是",IF(B556&lt;&gt;"",IF(SUM(C556:C556)&lt;&gt;0,"是","否"),"是"))</f>
        <v>是</v>
      </c>
    </row>
    <row r="557" ht="37.5" customHeight="1" spans="1:8">
      <c r="A557" s="296">
        <v>2080506</v>
      </c>
      <c r="B557" s="297" t="s">
        <v>579</v>
      </c>
      <c r="C557" s="298">
        <v>2797</v>
      </c>
      <c r="D557" s="298">
        <f t="shared" si="66"/>
        <v>1590</v>
      </c>
      <c r="E557" s="298"/>
      <c r="F557" s="298">
        <v>1590</v>
      </c>
      <c r="G557" s="298">
        <f t="shared" si="64"/>
        <v>4387</v>
      </c>
      <c r="H557" s="289" t="str">
        <f>IF(LEN(A557)=3,"是",IF(B557&lt;&gt;"",IF(SUM(C557:C557)&lt;&gt;0,"是","否"),"是"))</f>
        <v>是</v>
      </c>
    </row>
    <row r="558" ht="37.5" customHeight="1" spans="1:8">
      <c r="A558" s="296">
        <v>2080507</v>
      </c>
      <c r="B558" s="297" t="s">
        <v>580</v>
      </c>
      <c r="C558" s="298">
        <v>2623</v>
      </c>
      <c r="D558" s="298">
        <f t="shared" si="66"/>
        <v>0</v>
      </c>
      <c r="E558" s="298"/>
      <c r="F558" s="298">
        <v>0</v>
      </c>
      <c r="G558" s="298">
        <f t="shared" si="64"/>
        <v>2623</v>
      </c>
      <c r="H558" s="289" t="str">
        <f>IF(LEN(A558)=3,"是",IF(B558&lt;&gt;"",IF(SUM(C558:C558)&lt;&gt;0,"是","否"),"是"))</f>
        <v>是</v>
      </c>
    </row>
    <row r="559" ht="37.5" hidden="1" customHeight="1" spans="1:8">
      <c r="A559" s="300">
        <v>2080508</v>
      </c>
      <c r="B559" s="297" t="s">
        <v>581</v>
      </c>
      <c r="C559" s="298"/>
      <c r="D559" s="298">
        <f t="shared" si="66"/>
        <v>0</v>
      </c>
      <c r="E559" s="298"/>
      <c r="F559" s="298">
        <v>0</v>
      </c>
      <c r="G559" s="298">
        <f t="shared" si="64"/>
        <v>0</v>
      </c>
      <c r="H559" s="289" t="str">
        <f>IF(LEN(A559)=3,"是",IF(B559&lt;&gt;"",IF(SUM(C559:C559)&lt;&gt;0,"是","否"),"是"))</f>
        <v>否</v>
      </c>
    </row>
    <row r="560" ht="37.5" customHeight="1" spans="1:8">
      <c r="A560" s="296">
        <v>2080599</v>
      </c>
      <c r="B560" s="297" t="s">
        <v>582</v>
      </c>
      <c r="C560" s="298">
        <v>40</v>
      </c>
      <c r="D560" s="298">
        <f t="shared" si="66"/>
        <v>-3</v>
      </c>
      <c r="E560" s="298"/>
      <c r="F560" s="298">
        <v>-3</v>
      </c>
      <c r="G560" s="298">
        <f t="shared" si="64"/>
        <v>37</v>
      </c>
      <c r="H560" s="289" t="str">
        <f>IF(LEN(A560)=3,"是",IF(B560&lt;&gt;"",IF(SUM(C560:C560)&lt;&gt;0,"是","否"),"是"))</f>
        <v>是</v>
      </c>
    </row>
    <row r="561" ht="37.5" customHeight="1" spans="1:8">
      <c r="A561" s="293">
        <v>20806</v>
      </c>
      <c r="B561" s="294" t="s">
        <v>583</v>
      </c>
      <c r="C561" s="295">
        <f>SUM(C562:C564)</f>
        <v>567</v>
      </c>
      <c r="D561" s="295">
        <f>SUM(D562:D564)</f>
        <v>-117</v>
      </c>
      <c r="E561" s="295">
        <f>SUM(E562:E564)</f>
        <v>0</v>
      </c>
      <c r="F561" s="295">
        <f>SUM(F562:F564)</f>
        <v>-117</v>
      </c>
      <c r="G561" s="295">
        <f>SUM(G562:G564)</f>
        <v>450</v>
      </c>
      <c r="H561" s="289" t="str">
        <f>IF(LEN(A561)=3,"是",IF(B561&lt;&gt;"",IF(SUM(C561:C561)&lt;&gt;0,"是","否"),"是"))</f>
        <v>是</v>
      </c>
    </row>
    <row r="562" ht="37.5" hidden="1" customHeight="1" spans="1:8">
      <c r="A562" s="296">
        <v>2080601</v>
      </c>
      <c r="B562" s="297" t="s">
        <v>584</v>
      </c>
      <c r="C562" s="298"/>
      <c r="D562" s="298">
        <f>E562+F562</f>
        <v>0</v>
      </c>
      <c r="E562" s="298"/>
      <c r="F562" s="298">
        <v>0</v>
      </c>
      <c r="G562" s="298">
        <f t="shared" si="64"/>
        <v>0</v>
      </c>
      <c r="H562" s="289" t="str">
        <f>IF(LEN(A562)=3,"是",IF(B562&lt;&gt;"",IF(SUM(C562:C562)&lt;&gt;0,"是","否"),"是"))</f>
        <v>否</v>
      </c>
    </row>
    <row r="563" ht="37.5" hidden="1" customHeight="1" spans="1:8">
      <c r="A563" s="296">
        <v>2080602</v>
      </c>
      <c r="B563" s="297" t="s">
        <v>585</v>
      </c>
      <c r="C563" s="298"/>
      <c r="D563" s="298">
        <f>E563+F563</f>
        <v>0</v>
      </c>
      <c r="E563" s="298"/>
      <c r="F563" s="298">
        <v>0</v>
      </c>
      <c r="G563" s="298">
        <f t="shared" si="64"/>
        <v>0</v>
      </c>
      <c r="H563" s="289" t="str">
        <f>IF(LEN(A563)=3,"是",IF(B563&lt;&gt;"",IF(SUM(C563:C563)&lt;&gt;0,"是","否"),"是"))</f>
        <v>否</v>
      </c>
    </row>
    <row r="564" ht="37.5" customHeight="1" spans="1:8">
      <c r="A564" s="296">
        <v>2080699</v>
      </c>
      <c r="B564" s="297" t="s">
        <v>586</v>
      </c>
      <c r="C564" s="298">
        <v>567</v>
      </c>
      <c r="D564" s="298">
        <f>E564+F564</f>
        <v>-117</v>
      </c>
      <c r="E564" s="298"/>
      <c r="F564" s="298">
        <v>-117</v>
      </c>
      <c r="G564" s="298">
        <f t="shared" si="64"/>
        <v>450</v>
      </c>
      <c r="H564" s="289" t="str">
        <f>IF(LEN(A564)=3,"是",IF(B564&lt;&gt;"",IF(SUM(C564:C564)&lt;&gt;0,"是","否"),"是"))</f>
        <v>是</v>
      </c>
    </row>
    <row r="565" ht="37.5" customHeight="1" spans="1:8">
      <c r="A565" s="293">
        <v>20807</v>
      </c>
      <c r="B565" s="294" t="s">
        <v>587</v>
      </c>
      <c r="C565" s="295">
        <f>SUM(C566:C574)</f>
        <v>120</v>
      </c>
      <c r="D565" s="295">
        <f>SUM(D566:D574)</f>
        <v>1537</v>
      </c>
      <c r="E565" s="295">
        <f>SUM(E566:E574)</f>
        <v>0</v>
      </c>
      <c r="F565" s="295">
        <f>SUM(F566:F574)</f>
        <v>1537</v>
      </c>
      <c r="G565" s="295">
        <f>SUM(G566:G574)</f>
        <v>1657</v>
      </c>
      <c r="H565" s="289" t="str">
        <f>IF(LEN(A565)=3,"是",IF(B565&lt;&gt;"",IF(SUM(C565:C565)&lt;&gt;0,"是","否"),"是"))</f>
        <v>是</v>
      </c>
    </row>
    <row r="566" ht="37.5" hidden="1" customHeight="1" spans="1:8">
      <c r="A566" s="296">
        <v>2080701</v>
      </c>
      <c r="B566" s="297" t="s">
        <v>588</v>
      </c>
      <c r="C566" s="298"/>
      <c r="D566" s="298">
        <f t="shared" ref="D566:D574" si="67">E566+F566</f>
        <v>0</v>
      </c>
      <c r="E566" s="298"/>
      <c r="F566" s="298">
        <v>0</v>
      </c>
      <c r="G566" s="298">
        <f t="shared" si="64"/>
        <v>0</v>
      </c>
      <c r="H566" s="289" t="str">
        <f>IF(LEN(A566)=3,"是",IF(B566&lt;&gt;"",IF(SUM(C566:C566)&lt;&gt;0,"是","否"),"是"))</f>
        <v>否</v>
      </c>
    </row>
    <row r="567" ht="37.5" hidden="1" customHeight="1" spans="1:8">
      <c r="A567" s="296">
        <v>2080702</v>
      </c>
      <c r="B567" s="297" t="s">
        <v>589</v>
      </c>
      <c r="C567" s="298"/>
      <c r="D567" s="298">
        <f t="shared" si="67"/>
        <v>0</v>
      </c>
      <c r="E567" s="298"/>
      <c r="F567" s="298">
        <v>0</v>
      </c>
      <c r="G567" s="298">
        <f t="shared" si="64"/>
        <v>0</v>
      </c>
      <c r="H567" s="289" t="str">
        <f>IF(LEN(A567)=3,"是",IF(B567&lt;&gt;"",IF(SUM(C567:C567)&lt;&gt;0,"是","否"),"是"))</f>
        <v>否</v>
      </c>
    </row>
    <row r="568" ht="37.5" hidden="1" customHeight="1" spans="1:8">
      <c r="A568" s="296">
        <v>2080704</v>
      </c>
      <c r="B568" s="297" t="s">
        <v>590</v>
      </c>
      <c r="C568" s="298"/>
      <c r="D568" s="298">
        <f t="shared" si="67"/>
        <v>0</v>
      </c>
      <c r="E568" s="298"/>
      <c r="F568" s="298">
        <v>0</v>
      </c>
      <c r="G568" s="298">
        <f t="shared" si="64"/>
        <v>0</v>
      </c>
      <c r="H568" s="289" t="str">
        <f>IF(LEN(A568)=3,"是",IF(B568&lt;&gt;"",IF(SUM(C568:C568)&lt;&gt;0,"是","否"),"是"))</f>
        <v>否</v>
      </c>
    </row>
    <row r="569" ht="37.5" hidden="1" customHeight="1" spans="1:8">
      <c r="A569" s="296">
        <v>2080705</v>
      </c>
      <c r="B569" s="297" t="s">
        <v>591</v>
      </c>
      <c r="C569" s="298"/>
      <c r="D569" s="298">
        <f t="shared" si="67"/>
        <v>0</v>
      </c>
      <c r="E569" s="298"/>
      <c r="F569" s="298">
        <v>0</v>
      </c>
      <c r="G569" s="298">
        <f t="shared" si="64"/>
        <v>0</v>
      </c>
      <c r="H569" s="289" t="str">
        <f>IF(LEN(A569)=3,"是",IF(B569&lt;&gt;"",IF(SUM(C569:C569)&lt;&gt;0,"是","否"),"是"))</f>
        <v>否</v>
      </c>
    </row>
    <row r="570" ht="37.5" hidden="1" customHeight="1" spans="1:8">
      <c r="A570" s="296">
        <v>2080709</v>
      </c>
      <c r="B570" s="297" t="s">
        <v>592</v>
      </c>
      <c r="C570" s="298"/>
      <c r="D570" s="298">
        <f t="shared" si="67"/>
        <v>0</v>
      </c>
      <c r="E570" s="298"/>
      <c r="F570" s="298">
        <v>0</v>
      </c>
      <c r="G570" s="298">
        <f t="shared" si="64"/>
        <v>0</v>
      </c>
      <c r="H570" s="289" t="str">
        <f>IF(LEN(A570)=3,"是",IF(B570&lt;&gt;"",IF(SUM(C570:C570)&lt;&gt;0,"是","否"),"是"))</f>
        <v>否</v>
      </c>
    </row>
    <row r="571" ht="37.5" customHeight="1" spans="1:8">
      <c r="A571" s="296">
        <v>2080711</v>
      </c>
      <c r="B571" s="297" t="s">
        <v>593</v>
      </c>
      <c r="C571" s="298">
        <v>120</v>
      </c>
      <c r="D571" s="298">
        <f t="shared" si="67"/>
        <v>-98</v>
      </c>
      <c r="E571" s="298"/>
      <c r="F571" s="298">
        <v>-98</v>
      </c>
      <c r="G571" s="298">
        <f t="shared" si="64"/>
        <v>22</v>
      </c>
      <c r="H571" s="289" t="str">
        <f>IF(LEN(A571)=3,"是",IF(B571&lt;&gt;"",IF(SUM(C571:C571)&lt;&gt;0,"是","否"),"是"))</f>
        <v>是</v>
      </c>
    </row>
    <row r="572" ht="37.5" hidden="1" customHeight="1" spans="1:8">
      <c r="A572" s="296">
        <v>2080712</v>
      </c>
      <c r="B572" s="297" t="s">
        <v>594</v>
      </c>
      <c r="C572" s="298"/>
      <c r="D572" s="298">
        <f t="shared" si="67"/>
        <v>0</v>
      </c>
      <c r="E572" s="298"/>
      <c r="F572" s="298">
        <v>0</v>
      </c>
      <c r="G572" s="298">
        <f t="shared" si="64"/>
        <v>0</v>
      </c>
      <c r="H572" s="289" t="str">
        <f>IF(LEN(A572)=3,"是",IF(B572&lt;&gt;"",IF(SUM(C572:C572)&lt;&gt;0,"是","否"),"是"))</f>
        <v>否</v>
      </c>
    </row>
    <row r="573" ht="37.5" hidden="1" customHeight="1" spans="1:8">
      <c r="A573" s="296">
        <v>2080713</v>
      </c>
      <c r="B573" s="297" t="s">
        <v>595</v>
      </c>
      <c r="C573" s="298"/>
      <c r="D573" s="298">
        <f t="shared" si="67"/>
        <v>0</v>
      </c>
      <c r="E573" s="298"/>
      <c r="F573" s="298">
        <v>0</v>
      </c>
      <c r="G573" s="298">
        <f t="shared" si="64"/>
        <v>0</v>
      </c>
      <c r="H573" s="289" t="str">
        <f>IF(LEN(A573)=3,"是",IF(B573&lt;&gt;"",IF(SUM(C573:C573)&lt;&gt;0,"是","否"),"是"))</f>
        <v>否</v>
      </c>
    </row>
    <row r="574" ht="37.5" customHeight="1" spans="1:8">
      <c r="A574" s="296">
        <v>2080799</v>
      </c>
      <c r="B574" s="297" t="s">
        <v>596</v>
      </c>
      <c r="C574" s="298"/>
      <c r="D574" s="298">
        <f t="shared" si="67"/>
        <v>1635</v>
      </c>
      <c r="E574" s="298"/>
      <c r="F574" s="298">
        <v>1635</v>
      </c>
      <c r="G574" s="298">
        <f t="shared" si="64"/>
        <v>1635</v>
      </c>
      <c r="H574" s="289" t="s">
        <v>59</v>
      </c>
    </row>
    <row r="575" ht="37.5" customHeight="1" spans="1:8">
      <c r="A575" s="293">
        <v>20808</v>
      </c>
      <c r="B575" s="294" t="s">
        <v>597</v>
      </c>
      <c r="C575" s="295">
        <f>SUM(C576:C583)</f>
        <v>4409</v>
      </c>
      <c r="D575" s="295">
        <f>SUM(D576:D583)</f>
        <v>398</v>
      </c>
      <c r="E575" s="295">
        <f>SUM(E576:E583)</f>
        <v>0</v>
      </c>
      <c r="F575" s="295">
        <f>SUM(F576:F583)</f>
        <v>398</v>
      </c>
      <c r="G575" s="295">
        <f>SUM(G576:G583)</f>
        <v>4807</v>
      </c>
      <c r="H575" s="289" t="str">
        <f>IF(LEN(A575)=3,"是",IF(B575&lt;&gt;"",IF(SUM(C575:C575)&lt;&gt;0,"是","否"),"是"))</f>
        <v>是</v>
      </c>
    </row>
    <row r="576" ht="37.5" customHeight="1" spans="1:8">
      <c r="A576" s="296">
        <v>2080801</v>
      </c>
      <c r="B576" s="297" t="s">
        <v>598</v>
      </c>
      <c r="C576" s="298">
        <v>854</v>
      </c>
      <c r="D576" s="298">
        <f t="shared" ref="D576:D583" si="68">E576+F576</f>
        <v>1065</v>
      </c>
      <c r="E576" s="298"/>
      <c r="F576" s="298">
        <v>1065</v>
      </c>
      <c r="G576" s="298">
        <f t="shared" si="64"/>
        <v>1919</v>
      </c>
      <c r="H576" s="289" t="str">
        <f>IF(LEN(A576)=3,"是",IF(B576&lt;&gt;"",IF(SUM(C576:C576)&lt;&gt;0,"是","否"),"是"))</f>
        <v>是</v>
      </c>
    </row>
    <row r="577" ht="37.5" customHeight="1" spans="1:8">
      <c r="A577" s="296">
        <v>2080802</v>
      </c>
      <c r="B577" s="297" t="s">
        <v>599</v>
      </c>
      <c r="C577" s="298">
        <v>474</v>
      </c>
      <c r="D577" s="298">
        <f t="shared" si="68"/>
        <v>-196</v>
      </c>
      <c r="E577" s="298"/>
      <c r="F577" s="298">
        <v>-196</v>
      </c>
      <c r="G577" s="298">
        <f t="shared" si="64"/>
        <v>278</v>
      </c>
      <c r="H577" s="289" t="str">
        <f>IF(LEN(A577)=3,"是",IF(B577&lt;&gt;"",IF(SUM(C577:C577)&lt;&gt;0,"是","否"),"是"))</f>
        <v>是</v>
      </c>
    </row>
    <row r="578" ht="37.5" customHeight="1" spans="1:8">
      <c r="A578" s="296">
        <v>2080803</v>
      </c>
      <c r="B578" s="297" t="s">
        <v>600</v>
      </c>
      <c r="C578" s="298">
        <v>953</v>
      </c>
      <c r="D578" s="298">
        <f t="shared" si="68"/>
        <v>-66</v>
      </c>
      <c r="E578" s="298"/>
      <c r="F578" s="298">
        <v>-66</v>
      </c>
      <c r="G578" s="298">
        <f t="shared" si="64"/>
        <v>887</v>
      </c>
      <c r="H578" s="289" t="str">
        <f>IF(LEN(A578)=3,"是",IF(B578&lt;&gt;"",IF(SUM(C578:C578)&lt;&gt;0,"是","否"),"是"))</f>
        <v>是</v>
      </c>
    </row>
    <row r="579" ht="37.5" customHeight="1" spans="1:8">
      <c r="A579" s="296">
        <v>2080805</v>
      </c>
      <c r="B579" s="297" t="s">
        <v>601</v>
      </c>
      <c r="C579" s="298">
        <v>506</v>
      </c>
      <c r="D579" s="298">
        <f t="shared" si="68"/>
        <v>-122</v>
      </c>
      <c r="E579" s="298"/>
      <c r="F579" s="298">
        <v>-122</v>
      </c>
      <c r="G579" s="298">
        <f t="shared" si="64"/>
        <v>384</v>
      </c>
      <c r="H579" s="289" t="str">
        <f>IF(LEN(A579)=3,"是",IF(B579&lt;&gt;"",IF(SUM(C579:C579)&lt;&gt;0,"是","否"),"是"))</f>
        <v>是</v>
      </c>
    </row>
    <row r="580" ht="37.5" customHeight="1" spans="1:8">
      <c r="A580" s="296">
        <v>2080806</v>
      </c>
      <c r="B580" s="297" t="s">
        <v>602</v>
      </c>
      <c r="C580" s="298">
        <v>483</v>
      </c>
      <c r="D580" s="298">
        <f t="shared" si="68"/>
        <v>-38</v>
      </c>
      <c r="E580" s="298"/>
      <c r="F580" s="298">
        <v>-38</v>
      </c>
      <c r="G580" s="298">
        <f t="shared" si="64"/>
        <v>445</v>
      </c>
      <c r="H580" s="289" t="str">
        <f>IF(LEN(A580)=3,"是",IF(B580&lt;&gt;"",IF(SUM(C580:C580)&lt;&gt;0,"是","否"),"是"))</f>
        <v>是</v>
      </c>
    </row>
    <row r="581" ht="37.5" hidden="1" customHeight="1" spans="1:8">
      <c r="A581" s="296">
        <v>2080807</v>
      </c>
      <c r="B581" s="297" t="s">
        <v>603</v>
      </c>
      <c r="C581" s="298"/>
      <c r="D581" s="298">
        <f t="shared" si="68"/>
        <v>0</v>
      </c>
      <c r="E581" s="298"/>
      <c r="F581" s="298">
        <v>0</v>
      </c>
      <c r="G581" s="298">
        <f t="shared" si="64"/>
        <v>0</v>
      </c>
      <c r="H581" s="289" t="str">
        <f>IF(LEN(A581)=3,"是",IF(B581&lt;&gt;"",IF(SUM(C581:C581)&lt;&gt;0,"是","否"),"是"))</f>
        <v>否</v>
      </c>
    </row>
    <row r="582" ht="37.5" customHeight="1" spans="1:8">
      <c r="A582" s="296">
        <v>2080808</v>
      </c>
      <c r="B582" s="297" t="s">
        <v>604</v>
      </c>
      <c r="C582" s="298">
        <v>5</v>
      </c>
      <c r="D582" s="298">
        <f t="shared" si="68"/>
        <v>67</v>
      </c>
      <c r="E582" s="298"/>
      <c r="F582" s="298">
        <v>67</v>
      </c>
      <c r="G582" s="298">
        <f t="shared" si="64"/>
        <v>72</v>
      </c>
      <c r="H582" s="289" t="str">
        <f>IF(LEN(A582)=3,"是",IF(B582&lt;&gt;"",IF(SUM(C582:C582)&lt;&gt;0,"是","否"),"是"))</f>
        <v>是</v>
      </c>
    </row>
    <row r="583" ht="37.5" customHeight="1" spans="1:8">
      <c r="A583" s="296">
        <v>2080899</v>
      </c>
      <c r="B583" s="297" t="s">
        <v>605</v>
      </c>
      <c r="C583" s="298">
        <v>1134</v>
      </c>
      <c r="D583" s="298">
        <f t="shared" si="68"/>
        <v>-312</v>
      </c>
      <c r="E583" s="298"/>
      <c r="F583" s="298">
        <v>-312</v>
      </c>
      <c r="G583" s="298">
        <f t="shared" si="64"/>
        <v>822</v>
      </c>
      <c r="H583" s="289" t="str">
        <f>IF(LEN(A583)=3,"是",IF(B583&lt;&gt;"",IF(SUM(C583:C583)&lt;&gt;0,"是","否"),"是"))</f>
        <v>是</v>
      </c>
    </row>
    <row r="584" ht="37.5" customHeight="1" spans="1:8">
      <c r="A584" s="293">
        <v>20809</v>
      </c>
      <c r="B584" s="294" t="s">
        <v>606</v>
      </c>
      <c r="C584" s="295">
        <f>SUM(C585:C590)</f>
        <v>714</v>
      </c>
      <c r="D584" s="295">
        <f>SUM(D585:D590)</f>
        <v>-308</v>
      </c>
      <c r="E584" s="295">
        <f>SUM(E585:E590)</f>
        <v>0</v>
      </c>
      <c r="F584" s="295">
        <f>SUM(F585:F590)</f>
        <v>-308</v>
      </c>
      <c r="G584" s="295">
        <f>SUM(G585:G590)</f>
        <v>406</v>
      </c>
      <c r="H584" s="289" t="str">
        <f>IF(LEN(A584)=3,"是",IF(B584&lt;&gt;"",IF(SUM(C584:C584)&lt;&gt;0,"是","否"),"是"))</f>
        <v>是</v>
      </c>
    </row>
    <row r="585" ht="37.5" customHeight="1" spans="1:8">
      <c r="A585" s="296">
        <v>2080901</v>
      </c>
      <c r="B585" s="297" t="s">
        <v>607</v>
      </c>
      <c r="C585" s="298">
        <v>506</v>
      </c>
      <c r="D585" s="298">
        <f t="shared" ref="D585:D590" si="69">E585+F585</f>
        <v>-188</v>
      </c>
      <c r="E585" s="298"/>
      <c r="F585" s="298">
        <v>-188</v>
      </c>
      <c r="G585" s="298">
        <f t="shared" si="64"/>
        <v>318</v>
      </c>
      <c r="H585" s="289" t="str">
        <f>IF(LEN(A585)=3,"是",IF(B585&lt;&gt;"",IF(SUM(C585:C585)&lt;&gt;0,"是","否"),"是"))</f>
        <v>是</v>
      </c>
    </row>
    <row r="586" ht="37.5" customHeight="1" spans="1:8">
      <c r="A586" s="296">
        <v>2080902</v>
      </c>
      <c r="B586" s="297" t="s">
        <v>608</v>
      </c>
      <c r="C586" s="298">
        <v>131</v>
      </c>
      <c r="D586" s="298">
        <f t="shared" si="69"/>
        <v>-50</v>
      </c>
      <c r="E586" s="298"/>
      <c r="F586" s="298">
        <v>-50</v>
      </c>
      <c r="G586" s="298">
        <f t="shared" si="64"/>
        <v>81</v>
      </c>
      <c r="H586" s="289" t="str">
        <f>IF(LEN(A586)=3,"是",IF(B586&lt;&gt;"",IF(SUM(C586:C586)&lt;&gt;0,"是","否"),"是"))</f>
        <v>是</v>
      </c>
    </row>
    <row r="587" ht="37.5" customHeight="1" spans="1:8">
      <c r="A587" s="296">
        <v>2080903</v>
      </c>
      <c r="B587" s="297" t="s">
        <v>609</v>
      </c>
      <c r="C587" s="298"/>
      <c r="D587" s="298">
        <f t="shared" si="69"/>
        <v>3</v>
      </c>
      <c r="E587" s="298"/>
      <c r="F587" s="298">
        <v>3</v>
      </c>
      <c r="G587" s="298">
        <f t="shared" si="64"/>
        <v>3</v>
      </c>
      <c r="H587" s="289" t="s">
        <v>59</v>
      </c>
    </row>
    <row r="588" ht="37.5" customHeight="1" spans="1:8">
      <c r="A588" s="296">
        <v>2080904</v>
      </c>
      <c r="B588" s="297" t="s">
        <v>610</v>
      </c>
      <c r="C588" s="298">
        <v>52</v>
      </c>
      <c r="D588" s="298">
        <f t="shared" si="69"/>
        <v>-50</v>
      </c>
      <c r="E588" s="298"/>
      <c r="F588" s="298">
        <v>-50</v>
      </c>
      <c r="G588" s="298">
        <f t="shared" si="64"/>
        <v>2</v>
      </c>
      <c r="H588" s="289" t="str">
        <f>IF(LEN(A588)=3,"是",IF(B588&lt;&gt;"",IF(SUM(C588:C588)&lt;&gt;0,"是","否"),"是"))</f>
        <v>是</v>
      </c>
    </row>
    <row r="589" ht="37.5" customHeight="1" spans="1:8">
      <c r="A589" s="296">
        <v>2080905</v>
      </c>
      <c r="B589" s="297" t="s">
        <v>611</v>
      </c>
      <c r="C589" s="298">
        <v>25</v>
      </c>
      <c r="D589" s="298">
        <f t="shared" si="69"/>
        <v>-23</v>
      </c>
      <c r="E589" s="298"/>
      <c r="F589" s="298">
        <v>-23</v>
      </c>
      <c r="G589" s="298">
        <f t="shared" si="64"/>
        <v>2</v>
      </c>
      <c r="H589" s="289" t="str">
        <f>IF(LEN(A589)=3,"是",IF(B589&lt;&gt;"",IF(SUM(C589:C589)&lt;&gt;0,"是","否"),"是"))</f>
        <v>是</v>
      </c>
    </row>
    <row r="590" ht="37.5" hidden="1" customHeight="1" spans="1:8">
      <c r="A590" s="296">
        <v>2080999</v>
      </c>
      <c r="B590" s="297" t="s">
        <v>612</v>
      </c>
      <c r="C590" s="298"/>
      <c r="D590" s="298">
        <f t="shared" si="69"/>
        <v>0</v>
      </c>
      <c r="E590" s="298"/>
      <c r="F590" s="298">
        <v>0</v>
      </c>
      <c r="G590" s="298">
        <f t="shared" si="64"/>
        <v>0</v>
      </c>
      <c r="H590" s="289" t="str">
        <f>IF(LEN(A590)=3,"是",IF(B590&lt;&gt;"",IF(SUM(C590:C590)&lt;&gt;0,"是","否"),"是"))</f>
        <v>否</v>
      </c>
    </row>
    <row r="591" ht="37.5" customHeight="1" spans="1:8">
      <c r="A591" s="293">
        <v>20810</v>
      </c>
      <c r="B591" s="294" t="s">
        <v>613</v>
      </c>
      <c r="C591" s="295">
        <f>SUM(C592:C598)</f>
        <v>1304</v>
      </c>
      <c r="D591" s="295">
        <f>SUM(D592:D598)</f>
        <v>615</v>
      </c>
      <c r="E591" s="295">
        <f>SUM(E592:E598)</f>
        <v>0</v>
      </c>
      <c r="F591" s="295">
        <f>SUM(F592:F598)</f>
        <v>615</v>
      </c>
      <c r="G591" s="295">
        <f>SUM(G592:G598)</f>
        <v>1919</v>
      </c>
      <c r="H591" s="289" t="str">
        <f>IF(LEN(A591)=3,"是",IF(B591&lt;&gt;"",IF(SUM(C591:C591)&lt;&gt;0,"是","否"),"是"))</f>
        <v>是</v>
      </c>
    </row>
    <row r="592" ht="37.5" customHeight="1" spans="1:8">
      <c r="A592" s="296">
        <v>2081001</v>
      </c>
      <c r="B592" s="297" t="s">
        <v>614</v>
      </c>
      <c r="C592" s="298">
        <v>345</v>
      </c>
      <c r="D592" s="298">
        <f t="shared" ref="D592:D598" si="70">E592+F592</f>
        <v>-62</v>
      </c>
      <c r="E592" s="298"/>
      <c r="F592" s="298">
        <v>-62</v>
      </c>
      <c r="G592" s="298">
        <f t="shared" ref="G592:G655" si="71">C592+D592</f>
        <v>283</v>
      </c>
      <c r="H592" s="289" t="str">
        <f>IF(LEN(A592)=3,"是",IF(B592&lt;&gt;"",IF(SUM(C592:C592)&lt;&gt;0,"是","否"),"是"))</f>
        <v>是</v>
      </c>
    </row>
    <row r="593" ht="37.5" customHeight="1" spans="1:8">
      <c r="A593" s="296">
        <v>2081002</v>
      </c>
      <c r="B593" s="297" t="s">
        <v>615</v>
      </c>
      <c r="C593" s="298">
        <v>824</v>
      </c>
      <c r="D593" s="298">
        <f t="shared" si="70"/>
        <v>571</v>
      </c>
      <c r="E593" s="298"/>
      <c r="F593" s="298">
        <v>571</v>
      </c>
      <c r="G593" s="298">
        <f t="shared" si="71"/>
        <v>1395</v>
      </c>
      <c r="H593" s="289" t="str">
        <f>IF(LEN(A593)=3,"是",IF(B593&lt;&gt;"",IF(SUM(C593:C593)&lt;&gt;0,"是","否"),"是"))</f>
        <v>是</v>
      </c>
    </row>
    <row r="594" ht="37.5" hidden="1" customHeight="1" spans="1:8">
      <c r="A594" s="296">
        <v>2081003</v>
      </c>
      <c r="B594" s="297" t="s">
        <v>616</v>
      </c>
      <c r="C594" s="298"/>
      <c r="D594" s="298">
        <f t="shared" si="70"/>
        <v>0</v>
      </c>
      <c r="E594" s="298"/>
      <c r="F594" s="298">
        <v>0</v>
      </c>
      <c r="G594" s="298">
        <f t="shared" si="71"/>
        <v>0</v>
      </c>
      <c r="H594" s="289" t="str">
        <f>IF(LEN(A594)=3,"是",IF(B594&lt;&gt;"",IF(SUM(C594:C594)&lt;&gt;0,"是","否"),"是"))</f>
        <v>否</v>
      </c>
    </row>
    <row r="595" ht="37.5" customHeight="1" spans="1:8">
      <c r="A595" s="296">
        <v>2081004</v>
      </c>
      <c r="B595" s="297" t="s">
        <v>617</v>
      </c>
      <c r="C595" s="298">
        <v>37</v>
      </c>
      <c r="D595" s="298">
        <f t="shared" si="70"/>
        <v>117</v>
      </c>
      <c r="E595" s="298"/>
      <c r="F595" s="298">
        <v>117</v>
      </c>
      <c r="G595" s="298">
        <f t="shared" si="71"/>
        <v>154</v>
      </c>
      <c r="H595" s="289" t="str">
        <f>IF(LEN(A595)=3,"是",IF(B595&lt;&gt;"",IF(SUM(C595:C595)&lt;&gt;0,"是","否"),"是"))</f>
        <v>是</v>
      </c>
    </row>
    <row r="596" ht="37.5" hidden="1" customHeight="1" spans="1:8">
      <c r="A596" s="296">
        <v>2081005</v>
      </c>
      <c r="B596" s="297" t="s">
        <v>618</v>
      </c>
      <c r="C596" s="298"/>
      <c r="D596" s="298">
        <f t="shared" si="70"/>
        <v>0</v>
      </c>
      <c r="E596" s="298"/>
      <c r="F596" s="298">
        <v>0</v>
      </c>
      <c r="G596" s="298">
        <f t="shared" si="71"/>
        <v>0</v>
      </c>
      <c r="H596" s="289" t="str">
        <f>IF(LEN(A596)=3,"是",IF(B596&lt;&gt;"",IF(SUM(C596:C596)&lt;&gt;0,"是","否"),"是"))</f>
        <v>否</v>
      </c>
    </row>
    <row r="597" ht="37.5" customHeight="1" spans="1:8">
      <c r="A597" s="296">
        <v>2081006</v>
      </c>
      <c r="B597" s="297" t="s">
        <v>619</v>
      </c>
      <c r="C597" s="298">
        <v>98</v>
      </c>
      <c r="D597" s="298">
        <f t="shared" si="70"/>
        <v>-11</v>
      </c>
      <c r="E597" s="298"/>
      <c r="F597" s="298">
        <v>-11</v>
      </c>
      <c r="G597" s="298">
        <f t="shared" si="71"/>
        <v>87</v>
      </c>
      <c r="H597" s="289" t="str">
        <f>IF(LEN(A597)=3,"是",IF(B597&lt;&gt;"",IF(SUM(C597:C597)&lt;&gt;0,"是","否"),"是"))</f>
        <v>是</v>
      </c>
    </row>
    <row r="598" ht="37.5" hidden="1" customHeight="1" spans="1:8">
      <c r="A598" s="296">
        <v>2081099</v>
      </c>
      <c r="B598" s="297" t="s">
        <v>620</v>
      </c>
      <c r="C598" s="298"/>
      <c r="D598" s="298">
        <f t="shared" si="70"/>
        <v>0</v>
      </c>
      <c r="E598" s="298"/>
      <c r="F598" s="298">
        <v>0</v>
      </c>
      <c r="G598" s="298">
        <f t="shared" si="71"/>
        <v>0</v>
      </c>
      <c r="H598" s="289" t="str">
        <f>IF(LEN(A598)=3,"是",IF(B598&lt;&gt;"",IF(SUM(C598:C598)&lt;&gt;0,"是","否"),"是"))</f>
        <v>否</v>
      </c>
    </row>
    <row r="599" ht="37.5" customHeight="1" spans="1:8">
      <c r="A599" s="293">
        <v>20811</v>
      </c>
      <c r="B599" s="294" t="s">
        <v>621</v>
      </c>
      <c r="C599" s="295">
        <f>SUM(C600:C607)</f>
        <v>2351</v>
      </c>
      <c r="D599" s="295">
        <f>SUM(D600:D607)</f>
        <v>-1228</v>
      </c>
      <c r="E599" s="295">
        <f>SUM(E600:E607)</f>
        <v>0</v>
      </c>
      <c r="F599" s="295">
        <f>SUM(F600:F607)</f>
        <v>-1228</v>
      </c>
      <c r="G599" s="295">
        <f>SUM(G600:G607)</f>
        <v>1123</v>
      </c>
      <c r="H599" s="289" t="str">
        <f>IF(LEN(A599)=3,"是",IF(B599&lt;&gt;"",IF(SUM(C599:C599)&lt;&gt;0,"是","否"),"是"))</f>
        <v>是</v>
      </c>
    </row>
    <row r="600" ht="37.5" customHeight="1" spans="1:8">
      <c r="A600" s="296">
        <v>2081101</v>
      </c>
      <c r="B600" s="297" t="s">
        <v>209</v>
      </c>
      <c r="C600" s="298">
        <v>156</v>
      </c>
      <c r="D600" s="298">
        <f t="shared" ref="D600:D607" si="72">E600+F600</f>
        <v>153</v>
      </c>
      <c r="E600" s="298"/>
      <c r="F600" s="298">
        <v>153</v>
      </c>
      <c r="G600" s="298">
        <f t="shared" si="71"/>
        <v>309</v>
      </c>
      <c r="H600" s="289" t="str">
        <f>IF(LEN(A600)=3,"是",IF(B600&lt;&gt;"",IF(SUM(C600:C600)&lt;&gt;0,"是","否"),"是"))</f>
        <v>是</v>
      </c>
    </row>
    <row r="601" ht="37.5" customHeight="1" spans="1:8">
      <c r="A601" s="296">
        <v>2081102</v>
      </c>
      <c r="B601" s="297" t="s">
        <v>210</v>
      </c>
      <c r="C601" s="298">
        <v>5</v>
      </c>
      <c r="D601" s="298">
        <f t="shared" si="72"/>
        <v>-2</v>
      </c>
      <c r="E601" s="298"/>
      <c r="F601" s="298">
        <v>-2</v>
      </c>
      <c r="G601" s="298">
        <f t="shared" si="71"/>
        <v>3</v>
      </c>
      <c r="H601" s="289" t="str">
        <f>IF(LEN(A601)=3,"是",IF(B601&lt;&gt;"",IF(SUM(C601:C601)&lt;&gt;0,"是","否"),"是"))</f>
        <v>是</v>
      </c>
    </row>
    <row r="602" ht="37.5" hidden="1" customHeight="1" spans="1:8">
      <c r="A602" s="296">
        <v>2081103</v>
      </c>
      <c r="B602" s="297" t="s">
        <v>211</v>
      </c>
      <c r="C602" s="298"/>
      <c r="D602" s="298">
        <f t="shared" si="72"/>
        <v>0</v>
      </c>
      <c r="E602" s="298"/>
      <c r="F602" s="298">
        <v>0</v>
      </c>
      <c r="G602" s="298">
        <f t="shared" si="71"/>
        <v>0</v>
      </c>
      <c r="H602" s="289" t="str">
        <f>IF(LEN(A602)=3,"是",IF(B602&lt;&gt;"",IF(SUM(C602:C602)&lt;&gt;0,"是","否"),"是"))</f>
        <v>否</v>
      </c>
    </row>
    <row r="603" ht="37.5" customHeight="1" spans="1:8">
      <c r="A603" s="296">
        <v>2081104</v>
      </c>
      <c r="B603" s="297" t="s">
        <v>622</v>
      </c>
      <c r="C603" s="298"/>
      <c r="D603" s="298">
        <f t="shared" si="72"/>
        <v>33</v>
      </c>
      <c r="E603" s="298"/>
      <c r="F603" s="298">
        <v>33</v>
      </c>
      <c r="G603" s="298">
        <f t="shared" si="71"/>
        <v>33</v>
      </c>
      <c r="H603" s="289" t="s">
        <v>59</v>
      </c>
    </row>
    <row r="604" ht="37.5" customHeight="1" spans="1:8">
      <c r="A604" s="296">
        <v>2081105</v>
      </c>
      <c r="B604" s="297" t="s">
        <v>623</v>
      </c>
      <c r="C604" s="298">
        <v>1111</v>
      </c>
      <c r="D604" s="298">
        <f t="shared" si="72"/>
        <v>-1063</v>
      </c>
      <c r="E604" s="298"/>
      <c r="F604" s="298">
        <v>-1063</v>
      </c>
      <c r="G604" s="298">
        <f t="shared" si="71"/>
        <v>48</v>
      </c>
      <c r="H604" s="289" t="str">
        <f>IF(LEN(A604)=3,"是",IF(B604&lt;&gt;"",IF(SUM(C604:C604)&lt;&gt;0,"是","否"),"是"))</f>
        <v>是</v>
      </c>
    </row>
    <row r="605" ht="37.5" hidden="1" customHeight="1" spans="1:8">
      <c r="A605" s="296">
        <v>2081106</v>
      </c>
      <c r="B605" s="297" t="s">
        <v>624</v>
      </c>
      <c r="C605" s="298"/>
      <c r="D605" s="298">
        <f t="shared" si="72"/>
        <v>0</v>
      </c>
      <c r="E605" s="298"/>
      <c r="F605" s="298">
        <v>0</v>
      </c>
      <c r="G605" s="298">
        <f t="shared" si="71"/>
        <v>0</v>
      </c>
      <c r="H605" s="289" t="str">
        <f>IF(LEN(A605)=3,"是",IF(B605&lt;&gt;"",IF(SUM(C605:C605)&lt;&gt;0,"是","否"),"是"))</f>
        <v>否</v>
      </c>
    </row>
    <row r="606" ht="37.5" customHeight="1" spans="1:8">
      <c r="A606" s="296">
        <v>2081107</v>
      </c>
      <c r="B606" s="297" t="s">
        <v>625</v>
      </c>
      <c r="C606" s="298">
        <v>1079</v>
      </c>
      <c r="D606" s="298">
        <f t="shared" si="72"/>
        <v>-349</v>
      </c>
      <c r="E606" s="298"/>
      <c r="F606" s="298">
        <v>-349</v>
      </c>
      <c r="G606" s="298">
        <f t="shared" si="71"/>
        <v>730</v>
      </c>
      <c r="H606" s="289" t="str">
        <f>IF(LEN(A606)=3,"是",IF(B606&lt;&gt;"",IF(SUM(C606:C606)&lt;&gt;0,"是","否"),"是"))</f>
        <v>是</v>
      </c>
    </row>
    <row r="607" ht="37.5" hidden="1" customHeight="1" spans="1:8">
      <c r="A607" s="296">
        <v>2081199</v>
      </c>
      <c r="B607" s="297" t="s">
        <v>626</v>
      </c>
      <c r="C607" s="298"/>
      <c r="D607" s="298">
        <f t="shared" si="72"/>
        <v>0</v>
      </c>
      <c r="E607" s="298"/>
      <c r="F607" s="298">
        <v>0</v>
      </c>
      <c r="G607" s="298">
        <f t="shared" si="71"/>
        <v>0</v>
      </c>
      <c r="H607" s="289" t="str">
        <f>IF(LEN(A607)=3,"是",IF(B607&lt;&gt;"",IF(SUM(C607:C607)&lt;&gt;0,"是","否"),"是"))</f>
        <v>否</v>
      </c>
    </row>
    <row r="608" ht="37.5" customHeight="1" spans="1:8">
      <c r="A608" s="293">
        <v>20816</v>
      </c>
      <c r="B608" s="294" t="s">
        <v>627</v>
      </c>
      <c r="C608" s="295">
        <f>SUM(C609:C613)</f>
        <v>65</v>
      </c>
      <c r="D608" s="295">
        <f>SUM(D609:D613)</f>
        <v>1</v>
      </c>
      <c r="E608" s="295">
        <f>SUM(E609:E613)</f>
        <v>0</v>
      </c>
      <c r="F608" s="295">
        <f>SUM(F609:F613)</f>
        <v>1</v>
      </c>
      <c r="G608" s="295">
        <f>SUM(G609:G613)</f>
        <v>66</v>
      </c>
      <c r="H608" s="289" t="str">
        <f>IF(LEN(A608)=3,"是",IF(B608&lt;&gt;"",IF(SUM(C608:C608)&lt;&gt;0,"是","否"),"是"))</f>
        <v>是</v>
      </c>
    </row>
    <row r="609" ht="37.5" customHeight="1" spans="1:8">
      <c r="A609" s="296">
        <v>2081601</v>
      </c>
      <c r="B609" s="297" t="s">
        <v>209</v>
      </c>
      <c r="C609" s="298">
        <v>65</v>
      </c>
      <c r="D609" s="298">
        <f>E609+F609</f>
        <v>0</v>
      </c>
      <c r="E609" s="298"/>
      <c r="F609" s="298">
        <v>0</v>
      </c>
      <c r="G609" s="298">
        <f t="shared" si="71"/>
        <v>65</v>
      </c>
      <c r="H609" s="289" t="str">
        <f>IF(LEN(A609)=3,"是",IF(B609&lt;&gt;"",IF(SUM(C609:C609)&lt;&gt;0,"是","否"),"是"))</f>
        <v>是</v>
      </c>
    </row>
    <row r="610" ht="37.5" customHeight="1" spans="1:8">
      <c r="A610" s="305">
        <v>2081602</v>
      </c>
      <c r="B610" s="306" t="s">
        <v>210</v>
      </c>
      <c r="C610" s="307"/>
      <c r="D610" s="307">
        <f>E610+F610</f>
        <v>1</v>
      </c>
      <c r="E610" s="307"/>
      <c r="F610" s="307">
        <v>1</v>
      </c>
      <c r="G610" s="307">
        <f t="shared" si="71"/>
        <v>1</v>
      </c>
      <c r="H610" s="289" t="s">
        <v>59</v>
      </c>
    </row>
    <row r="611" ht="37.5" hidden="1" customHeight="1" spans="1:8">
      <c r="A611" s="296">
        <v>2081603</v>
      </c>
      <c r="B611" s="297" t="s">
        <v>211</v>
      </c>
      <c r="C611" s="298"/>
      <c r="D611" s="298">
        <f>E611+F611</f>
        <v>0</v>
      </c>
      <c r="E611" s="298"/>
      <c r="F611" s="298">
        <v>0</v>
      </c>
      <c r="G611" s="298">
        <f t="shared" si="71"/>
        <v>0</v>
      </c>
      <c r="H611" s="289" t="str">
        <f>IF(LEN(A611)=3,"是",IF(B611&lt;&gt;"",IF(SUM(C611:C611)&lt;&gt;0,"是","否"),"是"))</f>
        <v>否</v>
      </c>
    </row>
    <row r="612" ht="37.5" hidden="1" customHeight="1" spans="1:8">
      <c r="A612" s="296">
        <v>2081650</v>
      </c>
      <c r="B612" s="297" t="s">
        <v>218</v>
      </c>
      <c r="C612" s="298"/>
      <c r="D612" s="298">
        <f>E612+F612</f>
        <v>0</v>
      </c>
      <c r="E612" s="298"/>
      <c r="F612" s="298">
        <v>0</v>
      </c>
      <c r="G612" s="298">
        <f t="shared" si="71"/>
        <v>0</v>
      </c>
      <c r="H612" s="289" t="str">
        <f>IF(LEN(A612)=3,"是",IF(B612&lt;&gt;"",IF(SUM(C612:C612)&lt;&gt;0,"是","否"),"是"))</f>
        <v>否</v>
      </c>
    </row>
    <row r="613" ht="37.5" hidden="1" customHeight="1" spans="1:8">
      <c r="A613" s="296">
        <v>2081699</v>
      </c>
      <c r="B613" s="297" t="s">
        <v>628</v>
      </c>
      <c r="C613" s="298"/>
      <c r="D613" s="298">
        <f>E613+F613</f>
        <v>0</v>
      </c>
      <c r="E613" s="298"/>
      <c r="F613" s="298">
        <v>0</v>
      </c>
      <c r="G613" s="298">
        <f t="shared" si="71"/>
        <v>0</v>
      </c>
      <c r="H613" s="289" t="str">
        <f>IF(LEN(A613)=3,"是",IF(B613&lt;&gt;"",IF(SUM(C613:C613)&lt;&gt;0,"是","否"),"是"))</f>
        <v>否</v>
      </c>
    </row>
    <row r="614" ht="37.5" customHeight="1" spans="1:8">
      <c r="A614" s="293">
        <v>20819</v>
      </c>
      <c r="B614" s="294" t="s">
        <v>629</v>
      </c>
      <c r="C614" s="295">
        <f>SUM(C615:C616)</f>
        <v>9756</v>
      </c>
      <c r="D614" s="295">
        <f>SUM(D615:D616)</f>
        <v>197</v>
      </c>
      <c r="E614" s="295">
        <f>SUM(E615:E616)</f>
        <v>0</v>
      </c>
      <c r="F614" s="295">
        <f>SUM(F615:F616)</f>
        <v>197</v>
      </c>
      <c r="G614" s="295">
        <f>SUM(G615:G616)</f>
        <v>9953</v>
      </c>
      <c r="H614" s="289" t="str">
        <f>IF(LEN(A614)=3,"是",IF(B614&lt;&gt;"",IF(SUM(C614:C614)&lt;&gt;0,"是","否"),"是"))</f>
        <v>是</v>
      </c>
    </row>
    <row r="615" ht="37.5" customHeight="1" spans="1:8">
      <c r="A615" s="296">
        <v>2081901</v>
      </c>
      <c r="B615" s="308" t="s">
        <v>630</v>
      </c>
      <c r="C615" s="298">
        <v>1057</v>
      </c>
      <c r="D615" s="298">
        <f>E615+F615</f>
        <v>-13</v>
      </c>
      <c r="E615" s="298"/>
      <c r="F615" s="298">
        <v>-13</v>
      </c>
      <c r="G615" s="298">
        <f t="shared" si="71"/>
        <v>1044</v>
      </c>
      <c r="H615" s="289" t="str">
        <f>IF(LEN(A615)=3,"是",IF(B615&lt;&gt;"",IF(SUM(C615:C615)&lt;&gt;0,"是","否"),"是"))</f>
        <v>是</v>
      </c>
    </row>
    <row r="616" ht="37.5" customHeight="1" spans="1:8">
      <c r="A616" s="296">
        <v>2081902</v>
      </c>
      <c r="B616" s="297" t="s">
        <v>631</v>
      </c>
      <c r="C616" s="298">
        <v>8699</v>
      </c>
      <c r="D616" s="298">
        <f>E616+F616</f>
        <v>210</v>
      </c>
      <c r="E616" s="298"/>
      <c r="F616" s="298">
        <v>210</v>
      </c>
      <c r="G616" s="298">
        <f t="shared" si="71"/>
        <v>8909</v>
      </c>
      <c r="H616" s="289" t="str">
        <f>IF(LEN(A616)=3,"是",IF(B616&lt;&gt;"",IF(SUM(C616:C616)&lt;&gt;0,"是","否"),"是"))</f>
        <v>是</v>
      </c>
    </row>
    <row r="617" ht="37.5" customHeight="1" spans="1:8">
      <c r="A617" s="293">
        <v>20820</v>
      </c>
      <c r="B617" s="294" t="s">
        <v>632</v>
      </c>
      <c r="C617" s="295">
        <f>SUM(C618:C619)</f>
        <v>778</v>
      </c>
      <c r="D617" s="295">
        <f>SUM(D618:D619)</f>
        <v>-363</v>
      </c>
      <c r="E617" s="295">
        <f>SUM(E618:E619)</f>
        <v>0</v>
      </c>
      <c r="F617" s="295">
        <f>SUM(F618:F619)</f>
        <v>-363</v>
      </c>
      <c r="G617" s="295">
        <f>SUM(G618:G619)</f>
        <v>415</v>
      </c>
      <c r="H617" s="289" t="str">
        <f>IF(LEN(A617)=3,"是",IF(B617&lt;&gt;"",IF(SUM(C617:C617)&lt;&gt;0,"是","否"),"是"))</f>
        <v>是</v>
      </c>
    </row>
    <row r="618" ht="37.5" customHeight="1" spans="1:8">
      <c r="A618" s="296">
        <v>2082001</v>
      </c>
      <c r="B618" s="297" t="s">
        <v>633</v>
      </c>
      <c r="C618" s="298">
        <v>758</v>
      </c>
      <c r="D618" s="298">
        <f>E618+F618</f>
        <v>-345</v>
      </c>
      <c r="E618" s="298"/>
      <c r="F618" s="298">
        <v>-345</v>
      </c>
      <c r="G618" s="298">
        <f t="shared" si="71"/>
        <v>413</v>
      </c>
      <c r="H618" s="289" t="str">
        <f>IF(LEN(A618)=3,"是",IF(B618&lt;&gt;"",IF(SUM(C618:C618)&lt;&gt;0,"是","否"),"是"))</f>
        <v>是</v>
      </c>
    </row>
    <row r="619" ht="37.5" customHeight="1" spans="1:8">
      <c r="A619" s="296">
        <v>2082002</v>
      </c>
      <c r="B619" s="297" t="s">
        <v>634</v>
      </c>
      <c r="C619" s="298">
        <v>20</v>
      </c>
      <c r="D619" s="298">
        <f>E619+F619</f>
        <v>-18</v>
      </c>
      <c r="E619" s="298"/>
      <c r="F619" s="298">
        <v>-18</v>
      </c>
      <c r="G619" s="298">
        <f t="shared" si="71"/>
        <v>2</v>
      </c>
      <c r="H619" s="289" t="str">
        <f>IF(LEN(A619)=3,"是",IF(B619&lt;&gt;"",IF(SUM(C619:C619)&lt;&gt;0,"是","否"),"是"))</f>
        <v>是</v>
      </c>
    </row>
    <row r="620" ht="37.5" customHeight="1" spans="1:8">
      <c r="A620" s="293">
        <v>20821</v>
      </c>
      <c r="B620" s="294" t="s">
        <v>635</v>
      </c>
      <c r="C620" s="295">
        <f>SUM(C621:C622)</f>
        <v>1212</v>
      </c>
      <c r="D620" s="295">
        <f>SUM(D621:D622)</f>
        <v>-221</v>
      </c>
      <c r="E620" s="295">
        <f>SUM(E621:E622)</f>
        <v>0</v>
      </c>
      <c r="F620" s="295">
        <f>SUM(F621:F622)</f>
        <v>-221</v>
      </c>
      <c r="G620" s="295">
        <f>SUM(G621:G622)</f>
        <v>991</v>
      </c>
      <c r="H620" s="289" t="str">
        <f>IF(LEN(A620)=3,"是",IF(B620&lt;&gt;"",IF(SUM(C620:C620)&lt;&gt;0,"是","否"),"是"))</f>
        <v>是</v>
      </c>
    </row>
    <row r="621" ht="37.5" customHeight="1" spans="1:8">
      <c r="A621" s="296">
        <v>2082101</v>
      </c>
      <c r="B621" s="297" t="s">
        <v>636</v>
      </c>
      <c r="C621" s="298">
        <v>376</v>
      </c>
      <c r="D621" s="298">
        <f>E621+F621</f>
        <v>-250</v>
      </c>
      <c r="E621" s="298"/>
      <c r="F621" s="298">
        <v>-250</v>
      </c>
      <c r="G621" s="298">
        <f t="shared" si="71"/>
        <v>126</v>
      </c>
      <c r="H621" s="289" t="str">
        <f>IF(LEN(A621)=3,"是",IF(B621&lt;&gt;"",IF(SUM(C621:C621)&lt;&gt;0,"是","否"),"是"))</f>
        <v>是</v>
      </c>
    </row>
    <row r="622" ht="37.5" customHeight="1" spans="1:8">
      <c r="A622" s="296">
        <v>2082102</v>
      </c>
      <c r="B622" s="297" t="s">
        <v>637</v>
      </c>
      <c r="C622" s="298">
        <v>836</v>
      </c>
      <c r="D622" s="298">
        <f>E622+F622</f>
        <v>29</v>
      </c>
      <c r="E622" s="298"/>
      <c r="F622" s="298">
        <v>29</v>
      </c>
      <c r="G622" s="298">
        <f t="shared" si="71"/>
        <v>865</v>
      </c>
      <c r="H622" s="289" t="str">
        <f>IF(LEN(A622)=3,"是",IF(B622&lt;&gt;"",IF(SUM(C622:C622)&lt;&gt;0,"是","否"),"是"))</f>
        <v>是</v>
      </c>
    </row>
    <row r="623" ht="37.5" hidden="1" customHeight="1" spans="1:8">
      <c r="A623" s="293">
        <v>20824</v>
      </c>
      <c r="B623" s="294" t="s">
        <v>638</v>
      </c>
      <c r="C623" s="301">
        <v>0</v>
      </c>
      <c r="D623" s="301"/>
      <c r="E623" s="301"/>
      <c r="F623" s="301"/>
      <c r="G623" s="301"/>
      <c r="H623" s="289" t="str">
        <f>IF(LEN(A623)=3,"是",IF(B623&lt;&gt;"",IF(SUM(C623:C623)&lt;&gt;0,"是","否"),"是"))</f>
        <v>否</v>
      </c>
    </row>
    <row r="624" ht="37.5" hidden="1" customHeight="1" spans="1:8">
      <c r="A624" s="296">
        <v>2082401</v>
      </c>
      <c r="B624" s="297" t="s">
        <v>639</v>
      </c>
      <c r="C624" s="298"/>
      <c r="D624" s="298">
        <f>E624+F624</f>
        <v>0</v>
      </c>
      <c r="E624" s="298"/>
      <c r="F624" s="298">
        <v>0</v>
      </c>
      <c r="G624" s="298">
        <f t="shared" si="71"/>
        <v>0</v>
      </c>
      <c r="H624" s="289" t="str">
        <f>IF(LEN(A624)=3,"是",IF(B624&lt;&gt;"",IF(SUM(C624:C624)&lt;&gt;0,"是","否"),"是"))</f>
        <v>否</v>
      </c>
    </row>
    <row r="625" ht="37.5" hidden="1" customHeight="1" spans="1:8">
      <c r="A625" s="296">
        <v>2082402</v>
      </c>
      <c r="B625" s="297" t="s">
        <v>640</v>
      </c>
      <c r="C625" s="298"/>
      <c r="D625" s="298">
        <f>E625+F625</f>
        <v>0</v>
      </c>
      <c r="E625" s="298"/>
      <c r="F625" s="298">
        <v>0</v>
      </c>
      <c r="G625" s="298">
        <f t="shared" si="71"/>
        <v>0</v>
      </c>
      <c r="H625" s="289" t="str">
        <f>IF(LEN(A625)=3,"是",IF(B625&lt;&gt;"",IF(SUM(C625:C625)&lt;&gt;0,"是","否"),"是"))</f>
        <v>否</v>
      </c>
    </row>
    <row r="626" ht="37.5" customHeight="1" spans="1:8">
      <c r="A626" s="293">
        <v>20825</v>
      </c>
      <c r="B626" s="294" t="s">
        <v>641</v>
      </c>
      <c r="C626" s="295">
        <f>SUM(C627:C628)</f>
        <v>10</v>
      </c>
      <c r="D626" s="295">
        <f>SUM(D627:D628)</f>
        <v>331</v>
      </c>
      <c r="E626" s="295">
        <f>SUM(E627:E628)</f>
        <v>0</v>
      </c>
      <c r="F626" s="295">
        <f>SUM(F627:F628)</f>
        <v>331</v>
      </c>
      <c r="G626" s="295">
        <f>SUM(G627:G628)</f>
        <v>341</v>
      </c>
      <c r="H626" s="289" t="str">
        <f>IF(LEN(A626)=3,"是",IF(B626&lt;&gt;"",IF(SUM(C626:C626)&lt;&gt;0,"是","否"),"是"))</f>
        <v>是</v>
      </c>
    </row>
    <row r="627" ht="37.5" customHeight="1" spans="1:8">
      <c r="A627" s="296">
        <v>2082501</v>
      </c>
      <c r="B627" s="297" t="s">
        <v>642</v>
      </c>
      <c r="C627" s="298"/>
      <c r="D627" s="298">
        <f>E627+F627</f>
        <v>25</v>
      </c>
      <c r="E627" s="298"/>
      <c r="F627" s="298">
        <v>25</v>
      </c>
      <c r="G627" s="298">
        <f t="shared" si="71"/>
        <v>25</v>
      </c>
      <c r="H627" s="289" t="s">
        <v>59</v>
      </c>
    </row>
    <row r="628" ht="37.5" customHeight="1" spans="1:8">
      <c r="A628" s="296">
        <v>2082502</v>
      </c>
      <c r="B628" s="297" t="s">
        <v>643</v>
      </c>
      <c r="C628" s="298">
        <v>10</v>
      </c>
      <c r="D628" s="298">
        <f>E628+F628</f>
        <v>306</v>
      </c>
      <c r="E628" s="298"/>
      <c r="F628" s="298">
        <v>306</v>
      </c>
      <c r="G628" s="298">
        <f t="shared" si="71"/>
        <v>316</v>
      </c>
      <c r="H628" s="289" t="str">
        <f>IF(LEN(A628)=3,"是",IF(B628&lt;&gt;"",IF(SUM(C628:C628)&lt;&gt;0,"是","否"),"是"))</f>
        <v>是</v>
      </c>
    </row>
    <row r="629" ht="37.5" customHeight="1" spans="1:8">
      <c r="A629" s="293">
        <v>20826</v>
      </c>
      <c r="B629" s="294" t="s">
        <v>644</v>
      </c>
      <c r="C629" s="295">
        <f>SUM(C630:C632)</f>
        <v>10982</v>
      </c>
      <c r="D629" s="295">
        <f>SUM(D630:D632)</f>
        <v>-27</v>
      </c>
      <c r="E629" s="295">
        <f>SUM(E630:E632)</f>
        <v>0</v>
      </c>
      <c r="F629" s="295">
        <f>SUM(F630:F632)</f>
        <v>-27</v>
      </c>
      <c r="G629" s="295">
        <f>SUM(G630:G632)</f>
        <v>10955</v>
      </c>
      <c r="H629" s="289" t="str">
        <f>IF(LEN(A629)=3,"是",IF(B629&lt;&gt;"",IF(SUM(C629:C629)&lt;&gt;0,"是","否"),"是"))</f>
        <v>是</v>
      </c>
    </row>
    <row r="630" ht="37.5" hidden="1" customHeight="1" spans="1:8">
      <c r="A630" s="296">
        <v>2082601</v>
      </c>
      <c r="B630" s="297" t="s">
        <v>645</v>
      </c>
      <c r="C630" s="298"/>
      <c r="D630" s="298">
        <f>E630+F630</f>
        <v>0</v>
      </c>
      <c r="E630" s="298"/>
      <c r="F630" s="298">
        <v>0</v>
      </c>
      <c r="G630" s="298">
        <f t="shared" si="71"/>
        <v>0</v>
      </c>
      <c r="H630" s="289" t="str">
        <f>IF(LEN(A630)=3,"是",IF(B630&lt;&gt;"",IF(SUM(C630:C630)&lt;&gt;0,"是","否"),"是"))</f>
        <v>否</v>
      </c>
    </row>
    <row r="631" ht="37.5" customHeight="1" spans="1:8">
      <c r="A631" s="296">
        <v>2082602</v>
      </c>
      <c r="B631" s="297" t="s">
        <v>646</v>
      </c>
      <c r="C631" s="298">
        <v>10982</v>
      </c>
      <c r="D631" s="298">
        <f>E631+F631</f>
        <v>-27</v>
      </c>
      <c r="E631" s="298"/>
      <c r="F631" s="298">
        <v>-27</v>
      </c>
      <c r="G631" s="298">
        <f t="shared" si="71"/>
        <v>10955</v>
      </c>
      <c r="H631" s="289" t="str">
        <f>IF(LEN(A631)=3,"是",IF(B631&lt;&gt;"",IF(SUM(C631:C631)&lt;&gt;0,"是","否"),"是"))</f>
        <v>是</v>
      </c>
    </row>
    <row r="632" ht="37.5" hidden="1" customHeight="1" spans="1:8">
      <c r="A632" s="296">
        <v>2082699</v>
      </c>
      <c r="B632" s="297" t="s">
        <v>647</v>
      </c>
      <c r="C632" s="298"/>
      <c r="D632" s="298">
        <f>E632+F632</f>
        <v>0</v>
      </c>
      <c r="E632" s="298"/>
      <c r="F632" s="298">
        <v>0</v>
      </c>
      <c r="G632" s="298">
        <f t="shared" si="71"/>
        <v>0</v>
      </c>
      <c r="H632" s="289" t="str">
        <f>IF(LEN(A632)=3,"是",IF(B632&lt;&gt;"",IF(SUM(C632:C632)&lt;&gt;0,"是","否"),"是"))</f>
        <v>否</v>
      </c>
    </row>
    <row r="633" ht="37.5" hidden="1" customHeight="1" spans="1:8">
      <c r="A633" s="293">
        <v>20827</v>
      </c>
      <c r="B633" s="294" t="s">
        <v>648</v>
      </c>
      <c r="C633" s="301">
        <v>0</v>
      </c>
      <c r="D633" s="301"/>
      <c r="E633" s="301"/>
      <c r="F633" s="301"/>
      <c r="G633" s="301"/>
      <c r="H633" s="289" t="str">
        <f>IF(LEN(A633)=3,"是",IF(B633&lt;&gt;"",IF(SUM(C633:C633)&lt;&gt;0,"是","否"),"是"))</f>
        <v>否</v>
      </c>
    </row>
    <row r="634" ht="37.5" hidden="1" customHeight="1" spans="1:8">
      <c r="A634" s="296">
        <v>2082701</v>
      </c>
      <c r="B634" s="297" t="s">
        <v>649</v>
      </c>
      <c r="C634" s="298"/>
      <c r="D634" s="298">
        <f>E634+F634</f>
        <v>0</v>
      </c>
      <c r="E634" s="298"/>
      <c r="F634" s="298">
        <v>0</v>
      </c>
      <c r="G634" s="298">
        <f t="shared" si="71"/>
        <v>0</v>
      </c>
      <c r="H634" s="289" t="str">
        <f>IF(LEN(A634)=3,"是",IF(B634&lt;&gt;"",IF(SUM(C634:C634)&lt;&gt;0,"是","否"),"是"))</f>
        <v>否</v>
      </c>
    </row>
    <row r="635" ht="37.5" hidden="1" customHeight="1" spans="1:8">
      <c r="A635" s="296">
        <v>2082702</v>
      </c>
      <c r="B635" s="297" t="s">
        <v>650</v>
      </c>
      <c r="C635" s="298"/>
      <c r="D635" s="298">
        <f>E635+F635</f>
        <v>0</v>
      </c>
      <c r="E635" s="298"/>
      <c r="F635" s="298">
        <v>0</v>
      </c>
      <c r="G635" s="298">
        <f t="shared" si="71"/>
        <v>0</v>
      </c>
      <c r="H635" s="289" t="str">
        <f>IF(LEN(A635)=3,"是",IF(B635&lt;&gt;"",IF(SUM(C635:C635)&lt;&gt;0,"是","否"),"是"))</f>
        <v>否</v>
      </c>
    </row>
    <row r="636" ht="37.5" hidden="1" customHeight="1" spans="1:8">
      <c r="A636" s="296">
        <v>2082799</v>
      </c>
      <c r="B636" s="297" t="s">
        <v>651</v>
      </c>
      <c r="C636" s="298"/>
      <c r="D636" s="298">
        <f>E636+F636</f>
        <v>0</v>
      </c>
      <c r="E636" s="298"/>
      <c r="F636" s="298">
        <v>0</v>
      </c>
      <c r="G636" s="298">
        <f t="shared" si="71"/>
        <v>0</v>
      </c>
      <c r="H636" s="289" t="str">
        <f>IF(LEN(A636)=3,"是",IF(B636&lt;&gt;"",IF(SUM(C636:C636)&lt;&gt;0,"是","否"),"是"))</f>
        <v>否</v>
      </c>
    </row>
    <row r="637" ht="37.5" customHeight="1" spans="1:8">
      <c r="A637" s="293">
        <v>20828</v>
      </c>
      <c r="B637" s="294" t="s">
        <v>652</v>
      </c>
      <c r="C637" s="295">
        <f>SUM(C638:C645)</f>
        <v>308</v>
      </c>
      <c r="D637" s="295">
        <f>SUM(D638:D645)</f>
        <v>48</v>
      </c>
      <c r="E637" s="295">
        <f>SUM(E638:E645)</f>
        <v>0</v>
      </c>
      <c r="F637" s="295">
        <f>SUM(F638:F645)</f>
        <v>48</v>
      </c>
      <c r="G637" s="295">
        <f>SUM(G638:G645)</f>
        <v>356</v>
      </c>
      <c r="H637" s="289" t="str">
        <f>IF(LEN(A637)=3,"是",IF(B637&lt;&gt;"",IF(SUM(C637:C637)&lt;&gt;0,"是","否"),"是"))</f>
        <v>是</v>
      </c>
    </row>
    <row r="638" ht="37.5" customHeight="1" spans="1:8">
      <c r="A638" s="296">
        <v>2082801</v>
      </c>
      <c r="B638" s="297" t="s">
        <v>209</v>
      </c>
      <c r="C638" s="298">
        <v>240</v>
      </c>
      <c r="D638" s="298">
        <f t="shared" ref="D638:D645" si="73">E638+F638</f>
        <v>-8</v>
      </c>
      <c r="E638" s="298"/>
      <c r="F638" s="298">
        <v>-8</v>
      </c>
      <c r="G638" s="298">
        <f t="shared" si="71"/>
        <v>232</v>
      </c>
      <c r="H638" s="289" t="str">
        <f>IF(LEN(A638)=3,"是",IF(B638&lt;&gt;"",IF(SUM(C638:C638)&lt;&gt;0,"是","否"),"是"))</f>
        <v>是</v>
      </c>
    </row>
    <row r="639" ht="37.5" hidden="1" customHeight="1" spans="1:8">
      <c r="A639" s="296">
        <v>2082802</v>
      </c>
      <c r="B639" s="297" t="s">
        <v>210</v>
      </c>
      <c r="C639" s="298"/>
      <c r="D639" s="298">
        <f t="shared" si="73"/>
        <v>0</v>
      </c>
      <c r="E639" s="298"/>
      <c r="F639" s="298">
        <v>0</v>
      </c>
      <c r="G639" s="298">
        <f t="shared" si="71"/>
        <v>0</v>
      </c>
      <c r="H639" s="289" t="str">
        <f>IF(LEN(A639)=3,"是",IF(B639&lt;&gt;"",IF(SUM(C639:C639)&lt;&gt;0,"是","否"),"是"))</f>
        <v>否</v>
      </c>
    </row>
    <row r="640" ht="37.5" hidden="1" customHeight="1" spans="1:8">
      <c r="A640" s="296">
        <v>2082803</v>
      </c>
      <c r="B640" s="297" t="s">
        <v>211</v>
      </c>
      <c r="C640" s="298"/>
      <c r="D640" s="298">
        <f t="shared" si="73"/>
        <v>0</v>
      </c>
      <c r="E640" s="298"/>
      <c r="F640" s="298">
        <v>0</v>
      </c>
      <c r="G640" s="298">
        <f t="shared" si="71"/>
        <v>0</v>
      </c>
      <c r="H640" s="289" t="str">
        <f>IF(LEN(A640)=3,"是",IF(B640&lt;&gt;"",IF(SUM(C640:C640)&lt;&gt;0,"是","否"),"是"))</f>
        <v>否</v>
      </c>
    </row>
    <row r="641" ht="37.5" customHeight="1" spans="1:8">
      <c r="A641" s="296">
        <v>2082804</v>
      </c>
      <c r="B641" s="297" t="s">
        <v>653</v>
      </c>
      <c r="C641" s="298">
        <v>68</v>
      </c>
      <c r="D641" s="298">
        <f t="shared" si="73"/>
        <v>-4</v>
      </c>
      <c r="E641" s="298"/>
      <c r="F641" s="298">
        <v>-4</v>
      </c>
      <c r="G641" s="298">
        <f t="shared" si="71"/>
        <v>64</v>
      </c>
      <c r="H641" s="289" t="str">
        <f>IF(LEN(A641)=3,"是",IF(B641&lt;&gt;"",IF(SUM(C641:C641)&lt;&gt;0,"是","否"),"是"))</f>
        <v>是</v>
      </c>
    </row>
    <row r="642" ht="37.5" customHeight="1" spans="1:8">
      <c r="A642" s="296">
        <v>2082805</v>
      </c>
      <c r="B642" s="297" t="s">
        <v>654</v>
      </c>
      <c r="C642" s="298"/>
      <c r="D642" s="298">
        <f t="shared" si="73"/>
        <v>60</v>
      </c>
      <c r="E642" s="298"/>
      <c r="F642" s="298">
        <v>60</v>
      </c>
      <c r="G642" s="298">
        <f t="shared" si="71"/>
        <v>60</v>
      </c>
      <c r="H642" s="289" t="s">
        <v>59</v>
      </c>
    </row>
    <row r="643" ht="37.5" hidden="1" customHeight="1" spans="1:8">
      <c r="A643" s="296">
        <v>2082806</v>
      </c>
      <c r="B643" s="297" t="s">
        <v>249</v>
      </c>
      <c r="C643" s="298"/>
      <c r="D643" s="298">
        <f t="shared" si="73"/>
        <v>0</v>
      </c>
      <c r="E643" s="298"/>
      <c r="F643" s="298">
        <v>0</v>
      </c>
      <c r="G643" s="298"/>
      <c r="H643" s="289" t="s">
        <v>333</v>
      </c>
    </row>
    <row r="644" ht="37.5" hidden="1" customHeight="1" spans="1:8">
      <c r="A644" s="296">
        <v>2082850</v>
      </c>
      <c r="B644" s="297" t="s">
        <v>218</v>
      </c>
      <c r="C644" s="298"/>
      <c r="D644" s="298">
        <f t="shared" si="73"/>
        <v>0</v>
      </c>
      <c r="E644" s="298"/>
      <c r="F644" s="298">
        <v>0</v>
      </c>
      <c r="G644" s="298">
        <f>C644+D644</f>
        <v>0</v>
      </c>
      <c r="H644" s="289" t="str">
        <f>IF(LEN(A644)=3,"是",IF(B644&lt;&gt;"",IF(SUM(C644:C644)&lt;&gt;0,"是","否"),"是"))</f>
        <v>否</v>
      </c>
    </row>
    <row r="645" ht="37.5" hidden="1" customHeight="1" spans="1:8">
      <c r="A645" s="296">
        <v>2082899</v>
      </c>
      <c r="B645" s="297" t="s">
        <v>655</v>
      </c>
      <c r="C645" s="298"/>
      <c r="D645" s="298">
        <f t="shared" si="73"/>
        <v>0</v>
      </c>
      <c r="E645" s="298"/>
      <c r="F645" s="298">
        <v>0</v>
      </c>
      <c r="G645" s="298">
        <f>C645+D645</f>
        <v>0</v>
      </c>
      <c r="H645" s="289" t="str">
        <f>IF(LEN(A645)=3,"是",IF(B645&lt;&gt;"",IF(SUM(C645:C645)&lt;&gt;0,"是","否"),"是"))</f>
        <v>否</v>
      </c>
    </row>
    <row r="646" ht="37.5" hidden="1" customHeight="1" spans="1:8">
      <c r="A646" s="293">
        <v>20830</v>
      </c>
      <c r="B646" s="294" t="s">
        <v>656</v>
      </c>
      <c r="C646" s="295">
        <f>SUM(C647:C648)</f>
        <v>0</v>
      </c>
      <c r="D646" s="295">
        <f>SUM(D647:D648)</f>
        <v>0</v>
      </c>
      <c r="E646" s="295">
        <f>SUM(E647:E648)</f>
        <v>0</v>
      </c>
      <c r="F646" s="295">
        <f>SUM(F647:F648)</f>
        <v>0</v>
      </c>
      <c r="G646" s="295">
        <f>SUM(G647:G648)</f>
        <v>0</v>
      </c>
      <c r="H646" s="289" t="str">
        <f>IF(LEN(A646)=3,"是",IF(B646&lt;&gt;"",IF(SUM(C646:C646)&lt;&gt;0,"是","否"),"是"))</f>
        <v>否</v>
      </c>
    </row>
    <row r="647" ht="37.5" hidden="1" customHeight="1" spans="1:8">
      <c r="A647" s="296">
        <v>2083001</v>
      </c>
      <c r="B647" s="297" t="s">
        <v>657</v>
      </c>
      <c r="C647" s="298"/>
      <c r="D647" s="298">
        <f>E647+F647</f>
        <v>0</v>
      </c>
      <c r="E647" s="298"/>
      <c r="F647" s="298">
        <v>0</v>
      </c>
      <c r="G647" s="298">
        <f>C647+D647</f>
        <v>0</v>
      </c>
      <c r="H647" s="289" t="str">
        <f>IF(LEN(A647)=3,"是",IF(B647&lt;&gt;"",IF(SUM(C647:C647)&lt;&gt;0,"是","否"),"是"))</f>
        <v>否</v>
      </c>
    </row>
    <row r="648" ht="37.5" hidden="1" customHeight="1" spans="1:8">
      <c r="A648" s="296">
        <v>2083099</v>
      </c>
      <c r="B648" s="297" t="s">
        <v>658</v>
      </c>
      <c r="C648" s="298"/>
      <c r="D648" s="298">
        <f>E648+F648</f>
        <v>0</v>
      </c>
      <c r="E648" s="298"/>
      <c r="F648" s="298">
        <v>0</v>
      </c>
      <c r="G648" s="298">
        <f>C648+D648</f>
        <v>0</v>
      </c>
      <c r="H648" s="289" t="str">
        <f>IF(LEN(A648)=3,"是",IF(B648&lt;&gt;"",IF(SUM(C648:C648)&lt;&gt;0,"是","否"),"是"))</f>
        <v>否</v>
      </c>
    </row>
    <row r="649" ht="37.5" customHeight="1" spans="1:8">
      <c r="A649" s="293">
        <v>20899</v>
      </c>
      <c r="B649" s="294" t="s">
        <v>659</v>
      </c>
      <c r="C649" s="295">
        <f>C650</f>
        <v>741</v>
      </c>
      <c r="D649" s="295">
        <f>D650</f>
        <v>-30</v>
      </c>
      <c r="E649" s="295">
        <f>E650</f>
        <v>0</v>
      </c>
      <c r="F649" s="295">
        <f>F650</f>
        <v>-30</v>
      </c>
      <c r="G649" s="295">
        <f>G650</f>
        <v>711</v>
      </c>
      <c r="H649" s="289" t="str">
        <f>IF(LEN(A649)=3,"是",IF(B649&lt;&gt;"",IF(SUM(C649:C649)&lt;&gt;0,"是","否"),"是"))</f>
        <v>是</v>
      </c>
    </row>
    <row r="650" ht="37.5" customHeight="1" spans="1:8">
      <c r="A650" s="303">
        <v>2089999</v>
      </c>
      <c r="B650" s="308" t="s">
        <v>660</v>
      </c>
      <c r="C650" s="298">
        <v>741</v>
      </c>
      <c r="D650" s="298">
        <f>E650+F650</f>
        <v>-30</v>
      </c>
      <c r="E650" s="298"/>
      <c r="F650" s="298">
        <v>-30</v>
      </c>
      <c r="G650" s="298">
        <f>C650+D650</f>
        <v>711</v>
      </c>
      <c r="H650" s="289" t="str">
        <f>IF(LEN(A650)=3,"是",IF(B650&lt;&gt;"",IF(SUM(C650:C650)&lt;&gt;0,"是","否"),"是"))</f>
        <v>是</v>
      </c>
    </row>
    <row r="651" ht="37.5" customHeight="1" spans="1:8">
      <c r="A651" s="290">
        <v>210</v>
      </c>
      <c r="B651" s="291" t="s">
        <v>661</v>
      </c>
      <c r="C651" s="292">
        <f>C652+C657+C672+C676+C688+C692+C697+C701+C705+C708+C717+C730+C719</f>
        <v>68255</v>
      </c>
      <c r="D651" s="292">
        <f>D652+D657+D672+D676+D688+D692+D697+D701+D705+D708+D717+D730+D719</f>
        <v>-1882</v>
      </c>
      <c r="E651" s="292">
        <f>E652+E657+E672+E676+E688+E692+E697+E701+E705+E708+E717+E730</f>
        <v>0</v>
      </c>
      <c r="F651" s="292">
        <f>F652+F657+F672+F676+F688+F692+F697+F701+F705+F708+F717+F730+F719</f>
        <v>-1882</v>
      </c>
      <c r="G651" s="292">
        <f>G652+G657+G672+G676+G688+G692+G697+G701+G705+G708+G717+G730+G719</f>
        <v>66373</v>
      </c>
      <c r="H651" s="289" t="str">
        <f>IF(LEN(A651)=3,"是",IF(B651&lt;&gt;"",IF(SUM(C651:C651)&lt;&gt;0,"是","否"),"是"))</f>
        <v>是</v>
      </c>
    </row>
    <row r="652" ht="37.5" customHeight="1" spans="1:8">
      <c r="A652" s="293">
        <v>21001</v>
      </c>
      <c r="B652" s="294" t="s">
        <v>662</v>
      </c>
      <c r="C652" s="295">
        <f>SUM(C653:C656)</f>
        <v>503</v>
      </c>
      <c r="D652" s="295">
        <f>SUM(D653:D656)</f>
        <v>-13</v>
      </c>
      <c r="E652" s="295">
        <f>SUM(E653:E656)</f>
        <v>0</v>
      </c>
      <c r="F652" s="295">
        <f>SUM(F653:F656)</f>
        <v>-13</v>
      </c>
      <c r="G652" s="295">
        <f>SUM(G653:G656)</f>
        <v>490</v>
      </c>
      <c r="H652" s="289" t="str">
        <f>IF(LEN(A652)=3,"是",IF(B652&lt;&gt;"",IF(SUM(C652:C652)&lt;&gt;0,"是","否"),"是"))</f>
        <v>是</v>
      </c>
    </row>
    <row r="653" ht="37.5" customHeight="1" spans="1:8">
      <c r="A653" s="296">
        <v>2100101</v>
      </c>
      <c r="B653" s="297" t="s">
        <v>209</v>
      </c>
      <c r="C653" s="298">
        <v>385</v>
      </c>
      <c r="D653" s="298">
        <f>E653+F653</f>
        <v>-42</v>
      </c>
      <c r="E653" s="298"/>
      <c r="F653" s="298">
        <v>-42</v>
      </c>
      <c r="G653" s="298">
        <f>C653+D653</f>
        <v>343</v>
      </c>
      <c r="H653" s="289" t="str">
        <f>IF(LEN(A653)=3,"是",IF(B653&lt;&gt;"",IF(SUM(C653:C653)&lt;&gt;0,"是","否"),"是"))</f>
        <v>是</v>
      </c>
    </row>
    <row r="654" ht="37.5" customHeight="1" spans="1:8">
      <c r="A654" s="296">
        <v>2100102</v>
      </c>
      <c r="B654" s="297" t="s">
        <v>210</v>
      </c>
      <c r="C654" s="298">
        <v>118</v>
      </c>
      <c r="D654" s="298">
        <f>E654+F654</f>
        <v>29</v>
      </c>
      <c r="E654" s="298"/>
      <c r="F654" s="298">
        <v>29</v>
      </c>
      <c r="G654" s="298">
        <f>C654+D654</f>
        <v>147</v>
      </c>
      <c r="H654" s="289" t="str">
        <f>IF(LEN(A654)=3,"是",IF(B654&lt;&gt;"",IF(SUM(C654:C654)&lt;&gt;0,"是","否"),"是"))</f>
        <v>是</v>
      </c>
    </row>
    <row r="655" ht="37.5" hidden="1" customHeight="1" spans="1:8">
      <c r="A655" s="296">
        <v>2100103</v>
      </c>
      <c r="B655" s="297" t="s">
        <v>211</v>
      </c>
      <c r="C655" s="298"/>
      <c r="D655" s="298">
        <f>E655+F655</f>
        <v>0</v>
      </c>
      <c r="E655" s="298"/>
      <c r="F655" s="298">
        <v>0</v>
      </c>
      <c r="G655" s="298">
        <f>C655+D655</f>
        <v>0</v>
      </c>
      <c r="H655" s="289" t="str">
        <f>IF(LEN(A655)=3,"是",IF(B655&lt;&gt;"",IF(SUM(C655:C655)&lt;&gt;0,"是","否"),"是"))</f>
        <v>否</v>
      </c>
    </row>
    <row r="656" ht="37.5" hidden="1" customHeight="1" spans="1:8">
      <c r="A656" s="296">
        <v>2100199</v>
      </c>
      <c r="B656" s="297" t="s">
        <v>663</v>
      </c>
      <c r="C656" s="298"/>
      <c r="D656" s="298">
        <f>E656+F656</f>
        <v>0</v>
      </c>
      <c r="E656" s="298"/>
      <c r="F656" s="298">
        <v>0</v>
      </c>
      <c r="G656" s="298">
        <f>C656+D656</f>
        <v>0</v>
      </c>
      <c r="H656" s="289" t="str">
        <f>IF(LEN(A656)=3,"是",IF(B656&lt;&gt;"",IF(SUM(C656:C656)&lt;&gt;0,"是","否"),"是"))</f>
        <v>否</v>
      </c>
    </row>
    <row r="657" ht="37.5" customHeight="1" spans="1:8">
      <c r="A657" s="293">
        <v>21002</v>
      </c>
      <c r="B657" s="294" t="s">
        <v>664</v>
      </c>
      <c r="C657" s="295">
        <f>SUM(C658:C671)</f>
        <v>4444</v>
      </c>
      <c r="D657" s="295">
        <f>SUM(D658:D671)</f>
        <v>502</v>
      </c>
      <c r="E657" s="295">
        <f>SUM(E658:E671)</f>
        <v>0</v>
      </c>
      <c r="F657" s="295">
        <f>SUM(F658:F671)</f>
        <v>502</v>
      </c>
      <c r="G657" s="295">
        <f>SUM(G658:G671)</f>
        <v>4946</v>
      </c>
      <c r="H657" s="289" t="str">
        <f>IF(LEN(A657)=3,"是",IF(B657&lt;&gt;"",IF(SUM(C657:C657)&lt;&gt;0,"是","否"),"是"))</f>
        <v>是</v>
      </c>
    </row>
    <row r="658" ht="37.5" customHeight="1" spans="1:8">
      <c r="A658" s="296">
        <v>2100201</v>
      </c>
      <c r="B658" s="297" t="s">
        <v>665</v>
      </c>
      <c r="C658" s="298">
        <v>3073</v>
      </c>
      <c r="D658" s="298">
        <f t="shared" ref="D658:D671" si="74">E658+F658</f>
        <v>-42</v>
      </c>
      <c r="E658" s="298"/>
      <c r="F658" s="298">
        <v>-42</v>
      </c>
      <c r="G658" s="298">
        <f t="shared" ref="G658:G671" si="75">C658+D658</f>
        <v>3031</v>
      </c>
      <c r="H658" s="289" t="str">
        <f>IF(LEN(A658)=3,"是",IF(B658&lt;&gt;"",IF(SUM(C658:C658)&lt;&gt;0,"是","否"),"是"))</f>
        <v>是</v>
      </c>
    </row>
    <row r="659" ht="37.5" customHeight="1" spans="1:8">
      <c r="A659" s="296">
        <v>2100202</v>
      </c>
      <c r="B659" s="297" t="s">
        <v>666</v>
      </c>
      <c r="C659" s="298">
        <v>1371</v>
      </c>
      <c r="D659" s="298">
        <f t="shared" si="74"/>
        <v>64</v>
      </c>
      <c r="E659" s="298"/>
      <c r="F659" s="298">
        <v>64</v>
      </c>
      <c r="G659" s="298">
        <f t="shared" si="75"/>
        <v>1435</v>
      </c>
      <c r="H659" s="289" t="str">
        <f>IF(LEN(A659)=3,"是",IF(B659&lt;&gt;"",IF(SUM(C659:C659)&lt;&gt;0,"是","否"),"是"))</f>
        <v>是</v>
      </c>
    </row>
    <row r="660" ht="37.5" hidden="1" customHeight="1" spans="1:8">
      <c r="A660" s="296">
        <v>2100203</v>
      </c>
      <c r="B660" s="297" t="s">
        <v>667</v>
      </c>
      <c r="C660" s="298"/>
      <c r="D660" s="298">
        <f t="shared" si="74"/>
        <v>0</v>
      </c>
      <c r="E660" s="298"/>
      <c r="F660" s="298">
        <v>0</v>
      </c>
      <c r="G660" s="298">
        <f t="shared" si="75"/>
        <v>0</v>
      </c>
      <c r="H660" s="289" t="str">
        <f>IF(LEN(A660)=3,"是",IF(B660&lt;&gt;"",IF(SUM(C660:C660)&lt;&gt;0,"是","否"),"是"))</f>
        <v>否</v>
      </c>
    </row>
    <row r="661" ht="37.5" hidden="1" customHeight="1" spans="1:8">
      <c r="A661" s="296">
        <v>2100204</v>
      </c>
      <c r="B661" s="297" t="s">
        <v>668</v>
      </c>
      <c r="C661" s="298"/>
      <c r="D661" s="298">
        <f t="shared" si="74"/>
        <v>0</v>
      </c>
      <c r="E661" s="298"/>
      <c r="F661" s="298">
        <v>0</v>
      </c>
      <c r="G661" s="298">
        <f t="shared" si="75"/>
        <v>0</v>
      </c>
      <c r="H661" s="289" t="str">
        <f>IF(LEN(A661)=3,"是",IF(B661&lt;&gt;"",IF(SUM(C661:C661)&lt;&gt;0,"是","否"),"是"))</f>
        <v>否</v>
      </c>
    </row>
    <row r="662" ht="37.5" hidden="1" customHeight="1" spans="1:8">
      <c r="A662" s="296">
        <v>2100205</v>
      </c>
      <c r="B662" s="297" t="s">
        <v>669</v>
      </c>
      <c r="C662" s="298"/>
      <c r="D662" s="298">
        <f t="shared" si="74"/>
        <v>0</v>
      </c>
      <c r="E662" s="298"/>
      <c r="F662" s="298">
        <v>0</v>
      </c>
      <c r="G662" s="298">
        <f t="shared" si="75"/>
        <v>0</v>
      </c>
      <c r="H662" s="289" t="str">
        <f>IF(LEN(A662)=3,"是",IF(B662&lt;&gt;"",IF(SUM(C662:C662)&lt;&gt;0,"是","否"),"是"))</f>
        <v>否</v>
      </c>
    </row>
    <row r="663" ht="37.5" hidden="1" customHeight="1" spans="1:8">
      <c r="A663" s="296">
        <v>2100206</v>
      </c>
      <c r="B663" s="297" t="s">
        <v>670</v>
      </c>
      <c r="C663" s="298"/>
      <c r="D663" s="298">
        <f t="shared" si="74"/>
        <v>0</v>
      </c>
      <c r="E663" s="298"/>
      <c r="F663" s="298">
        <v>0</v>
      </c>
      <c r="G663" s="298">
        <f t="shared" si="75"/>
        <v>0</v>
      </c>
      <c r="H663" s="289" t="str">
        <f>IF(LEN(A663)=3,"是",IF(B663&lt;&gt;"",IF(SUM(C663:C663)&lt;&gt;0,"是","否"),"是"))</f>
        <v>否</v>
      </c>
    </row>
    <row r="664" ht="37.5" hidden="1" customHeight="1" spans="1:8">
      <c r="A664" s="296">
        <v>2100207</v>
      </c>
      <c r="B664" s="297" t="s">
        <v>671</v>
      </c>
      <c r="C664" s="298"/>
      <c r="D664" s="298">
        <f t="shared" si="74"/>
        <v>0</v>
      </c>
      <c r="E664" s="298"/>
      <c r="F664" s="298">
        <v>0</v>
      </c>
      <c r="G664" s="298">
        <f t="shared" si="75"/>
        <v>0</v>
      </c>
      <c r="H664" s="289" t="str">
        <f>IF(LEN(A664)=3,"是",IF(B664&lt;&gt;"",IF(SUM(C664:C664)&lt;&gt;0,"是","否"),"是"))</f>
        <v>否</v>
      </c>
    </row>
    <row r="665" ht="37.5" hidden="1" customHeight="1" spans="1:8">
      <c r="A665" s="296">
        <v>2100208</v>
      </c>
      <c r="B665" s="297" t="s">
        <v>672</v>
      </c>
      <c r="C665" s="298"/>
      <c r="D665" s="298">
        <f t="shared" si="74"/>
        <v>0</v>
      </c>
      <c r="E665" s="298"/>
      <c r="F665" s="298">
        <v>0</v>
      </c>
      <c r="G665" s="298">
        <f t="shared" si="75"/>
        <v>0</v>
      </c>
      <c r="H665" s="289" t="str">
        <f>IF(LEN(A665)=3,"是",IF(B665&lt;&gt;"",IF(SUM(C665:C665)&lt;&gt;0,"是","否"),"是"))</f>
        <v>否</v>
      </c>
    </row>
    <row r="666" ht="37.5" hidden="1" customHeight="1" spans="1:8">
      <c r="A666" s="296">
        <v>2100209</v>
      </c>
      <c r="B666" s="297" t="s">
        <v>673</v>
      </c>
      <c r="C666" s="298"/>
      <c r="D666" s="298">
        <f t="shared" si="74"/>
        <v>0</v>
      </c>
      <c r="E666" s="298"/>
      <c r="F666" s="298">
        <v>0</v>
      </c>
      <c r="G666" s="298">
        <f t="shared" si="75"/>
        <v>0</v>
      </c>
      <c r="H666" s="289" t="str">
        <f>IF(LEN(A666)=3,"是",IF(B666&lt;&gt;"",IF(SUM(C666:C666)&lt;&gt;0,"是","否"),"是"))</f>
        <v>否</v>
      </c>
    </row>
    <row r="667" ht="37.5" hidden="1" customHeight="1" spans="1:8">
      <c r="A667" s="296">
        <v>2100210</v>
      </c>
      <c r="B667" s="297" t="s">
        <v>674</v>
      </c>
      <c r="C667" s="298"/>
      <c r="D667" s="298">
        <f t="shared" si="74"/>
        <v>0</v>
      </c>
      <c r="E667" s="298"/>
      <c r="F667" s="298">
        <v>0</v>
      </c>
      <c r="G667" s="298">
        <f t="shared" si="75"/>
        <v>0</v>
      </c>
      <c r="H667" s="289" t="str">
        <f>IF(LEN(A667)=3,"是",IF(B667&lt;&gt;"",IF(SUM(C667:C667)&lt;&gt;0,"是","否"),"是"))</f>
        <v>否</v>
      </c>
    </row>
    <row r="668" ht="37.5" hidden="1" customHeight="1" spans="1:8">
      <c r="A668" s="296">
        <v>2100211</v>
      </c>
      <c r="B668" s="297" t="s">
        <v>675</v>
      </c>
      <c r="C668" s="298"/>
      <c r="D668" s="298">
        <f t="shared" si="74"/>
        <v>0</v>
      </c>
      <c r="E668" s="298"/>
      <c r="F668" s="298">
        <v>0</v>
      </c>
      <c r="G668" s="298">
        <f t="shared" si="75"/>
        <v>0</v>
      </c>
      <c r="H668" s="289" t="str">
        <f>IF(LEN(A668)=3,"是",IF(B668&lt;&gt;"",IF(SUM(C668:C668)&lt;&gt;0,"是","否"),"是"))</f>
        <v>否</v>
      </c>
    </row>
    <row r="669" ht="37.5" hidden="1" customHeight="1" spans="1:8">
      <c r="A669" s="296">
        <v>2100212</v>
      </c>
      <c r="B669" s="297" t="s">
        <v>676</v>
      </c>
      <c r="C669" s="298"/>
      <c r="D669" s="298">
        <f t="shared" si="74"/>
        <v>0</v>
      </c>
      <c r="E669" s="298"/>
      <c r="F669" s="298">
        <v>0</v>
      </c>
      <c r="G669" s="298">
        <f t="shared" si="75"/>
        <v>0</v>
      </c>
      <c r="H669" s="289" t="str">
        <f>IF(LEN(A669)=3,"是",IF(B669&lt;&gt;"",IF(SUM(C669:C669)&lt;&gt;0,"是","否"),"是"))</f>
        <v>否</v>
      </c>
    </row>
    <row r="670" ht="37.5" hidden="1" customHeight="1" spans="1:8">
      <c r="A670" s="296">
        <v>2100213</v>
      </c>
      <c r="B670" s="297" t="s">
        <v>677</v>
      </c>
      <c r="C670" s="298"/>
      <c r="D670" s="298">
        <f t="shared" si="74"/>
        <v>0</v>
      </c>
      <c r="E670" s="298"/>
      <c r="F670" s="298">
        <v>0</v>
      </c>
      <c r="G670" s="298">
        <f t="shared" si="75"/>
        <v>0</v>
      </c>
      <c r="H670" s="289" t="str">
        <f>IF(LEN(A670)=3,"是",IF(B670&lt;&gt;"",IF(SUM(C670:C670)&lt;&gt;0,"是","否"),"是"))</f>
        <v>否</v>
      </c>
    </row>
    <row r="671" ht="37.5" customHeight="1" spans="1:8">
      <c r="A671" s="296">
        <v>2100299</v>
      </c>
      <c r="B671" s="297" t="s">
        <v>678</v>
      </c>
      <c r="C671" s="298"/>
      <c r="D671" s="298">
        <f t="shared" si="74"/>
        <v>480</v>
      </c>
      <c r="E671" s="298"/>
      <c r="F671" s="298">
        <v>480</v>
      </c>
      <c r="G671" s="298">
        <f t="shared" si="75"/>
        <v>480</v>
      </c>
      <c r="H671" s="289" t="s">
        <v>59</v>
      </c>
    </row>
    <row r="672" ht="37.5" customHeight="1" spans="1:8">
      <c r="A672" s="293">
        <v>21003</v>
      </c>
      <c r="B672" s="294" t="s">
        <v>679</v>
      </c>
      <c r="C672" s="295">
        <f>SUM(C673:C675)</f>
        <v>4616</v>
      </c>
      <c r="D672" s="295">
        <f>SUM(D673:D675)</f>
        <v>507</v>
      </c>
      <c r="E672" s="295">
        <f>SUM(E673:E675)</f>
        <v>0</v>
      </c>
      <c r="F672" s="295">
        <f>SUM(F673:F675)</f>
        <v>507</v>
      </c>
      <c r="G672" s="295">
        <f>SUM(G673:G675)</f>
        <v>5123</v>
      </c>
      <c r="H672" s="289" t="str">
        <f>IF(LEN(A672)=3,"是",IF(B672&lt;&gt;"",IF(SUM(C672:C672)&lt;&gt;0,"是","否"),"是"))</f>
        <v>是</v>
      </c>
    </row>
    <row r="673" ht="37.5" customHeight="1" spans="1:8">
      <c r="A673" s="296">
        <v>2100301</v>
      </c>
      <c r="B673" s="297" t="s">
        <v>680</v>
      </c>
      <c r="C673" s="298">
        <v>231</v>
      </c>
      <c r="D673" s="298">
        <f>E673+F673</f>
        <v>1</v>
      </c>
      <c r="E673" s="298"/>
      <c r="F673" s="298">
        <v>1</v>
      </c>
      <c r="G673" s="298">
        <f>C673+D673</f>
        <v>232</v>
      </c>
      <c r="H673" s="289" t="str">
        <f>IF(LEN(A673)=3,"是",IF(B673&lt;&gt;"",IF(SUM(C673:C673)&lt;&gt;0,"是","否"),"是"))</f>
        <v>是</v>
      </c>
    </row>
    <row r="674" ht="37.5" customHeight="1" spans="1:8">
      <c r="A674" s="296">
        <v>2100302</v>
      </c>
      <c r="B674" s="297" t="s">
        <v>681</v>
      </c>
      <c r="C674" s="298">
        <v>4021</v>
      </c>
      <c r="D674" s="298">
        <f>E674+F674</f>
        <v>-15</v>
      </c>
      <c r="E674" s="298"/>
      <c r="F674" s="298">
        <v>-15</v>
      </c>
      <c r="G674" s="298">
        <f>C674+D674</f>
        <v>4006</v>
      </c>
      <c r="H674" s="289" t="str">
        <f>IF(LEN(A674)=3,"是",IF(B674&lt;&gt;"",IF(SUM(C674:C674)&lt;&gt;0,"是","否"),"是"))</f>
        <v>是</v>
      </c>
    </row>
    <row r="675" ht="37.5" customHeight="1" spans="1:8">
      <c r="A675" s="296">
        <v>2100399</v>
      </c>
      <c r="B675" s="297" t="s">
        <v>682</v>
      </c>
      <c r="C675" s="298">
        <v>364</v>
      </c>
      <c r="D675" s="298">
        <f>E675+F675</f>
        <v>521</v>
      </c>
      <c r="E675" s="298"/>
      <c r="F675" s="298">
        <v>521</v>
      </c>
      <c r="G675" s="298">
        <f>C675+D675</f>
        <v>885</v>
      </c>
      <c r="H675" s="289" t="str">
        <f>IF(LEN(A675)=3,"是",IF(B675&lt;&gt;"",IF(SUM(C675:C675)&lt;&gt;0,"是","否"),"是"))</f>
        <v>是</v>
      </c>
    </row>
    <row r="676" ht="37.5" customHeight="1" spans="1:8">
      <c r="A676" s="293">
        <v>21004</v>
      </c>
      <c r="B676" s="294" t="s">
        <v>683</v>
      </c>
      <c r="C676" s="295">
        <f>SUM(C677:C687)</f>
        <v>8728</v>
      </c>
      <c r="D676" s="295">
        <f>SUM(D677:D687)</f>
        <v>-2637</v>
      </c>
      <c r="E676" s="295">
        <f>SUM(E677:E687)</f>
        <v>0</v>
      </c>
      <c r="F676" s="295">
        <f>SUM(F677:F687)</f>
        <v>-2637</v>
      </c>
      <c r="G676" s="295">
        <f>SUM(G677:G687)</f>
        <v>6091</v>
      </c>
      <c r="H676" s="289" t="str">
        <f>IF(LEN(A676)=3,"是",IF(B676&lt;&gt;"",IF(SUM(C676:C676)&lt;&gt;0,"是","否"),"是"))</f>
        <v>是</v>
      </c>
    </row>
    <row r="677" ht="37.5" customHeight="1" spans="1:8">
      <c r="A677" s="296">
        <v>2100401</v>
      </c>
      <c r="B677" s="297" t="s">
        <v>684</v>
      </c>
      <c r="C677" s="298">
        <v>1017</v>
      </c>
      <c r="D677" s="298">
        <f t="shared" ref="D677:D687" si="76">E677+F677</f>
        <v>-64</v>
      </c>
      <c r="E677" s="298"/>
      <c r="F677" s="298">
        <v>-64</v>
      </c>
      <c r="G677" s="298">
        <f t="shared" ref="G677:G687" si="77">C677+D677</f>
        <v>953</v>
      </c>
      <c r="H677" s="289" t="str">
        <f>IF(LEN(A677)=3,"是",IF(B677&lt;&gt;"",IF(SUM(C677:C677)&lt;&gt;0,"是","否"),"是"))</f>
        <v>是</v>
      </c>
    </row>
    <row r="678" ht="37.5" customHeight="1" spans="1:8">
      <c r="A678" s="296">
        <v>2100402</v>
      </c>
      <c r="B678" s="297" t="s">
        <v>685</v>
      </c>
      <c r="C678" s="298">
        <v>176</v>
      </c>
      <c r="D678" s="298">
        <f t="shared" si="76"/>
        <v>-20</v>
      </c>
      <c r="E678" s="298"/>
      <c r="F678" s="298">
        <v>-20</v>
      </c>
      <c r="G678" s="298">
        <f t="shared" si="77"/>
        <v>156</v>
      </c>
      <c r="H678" s="289" t="str">
        <f>IF(LEN(A678)=3,"是",IF(B678&lt;&gt;"",IF(SUM(C678:C678)&lt;&gt;0,"是","否"),"是"))</f>
        <v>是</v>
      </c>
    </row>
    <row r="679" ht="37.5" customHeight="1" spans="1:8">
      <c r="A679" s="296">
        <v>2100403</v>
      </c>
      <c r="B679" s="297" t="s">
        <v>686</v>
      </c>
      <c r="C679" s="298">
        <v>784</v>
      </c>
      <c r="D679" s="298">
        <f t="shared" si="76"/>
        <v>25</v>
      </c>
      <c r="E679" s="298"/>
      <c r="F679" s="298">
        <v>25</v>
      </c>
      <c r="G679" s="298">
        <f t="shared" si="77"/>
        <v>809</v>
      </c>
      <c r="H679" s="289" t="str">
        <f>IF(LEN(A679)=3,"是",IF(B679&lt;&gt;"",IF(SUM(C679:C679)&lt;&gt;0,"是","否"),"是"))</f>
        <v>是</v>
      </c>
    </row>
    <row r="680" ht="37.5" hidden="1" customHeight="1" spans="1:8">
      <c r="A680" s="296">
        <v>2100404</v>
      </c>
      <c r="B680" s="297" t="s">
        <v>687</v>
      </c>
      <c r="C680" s="298"/>
      <c r="D680" s="298">
        <f t="shared" si="76"/>
        <v>0</v>
      </c>
      <c r="E680" s="298"/>
      <c r="F680" s="298">
        <v>0</v>
      </c>
      <c r="G680" s="298">
        <f t="shared" si="77"/>
        <v>0</v>
      </c>
      <c r="H680" s="289" t="str">
        <f>IF(LEN(A680)=3,"是",IF(B680&lt;&gt;"",IF(SUM(C680:C680)&lt;&gt;0,"是","否"),"是"))</f>
        <v>否</v>
      </c>
    </row>
    <row r="681" ht="37.5" hidden="1" customHeight="1" spans="1:8">
      <c r="A681" s="296">
        <v>2100405</v>
      </c>
      <c r="B681" s="297" t="s">
        <v>688</v>
      </c>
      <c r="C681" s="298"/>
      <c r="D681" s="298">
        <f t="shared" si="76"/>
        <v>0</v>
      </c>
      <c r="E681" s="298"/>
      <c r="F681" s="298">
        <v>0</v>
      </c>
      <c r="G681" s="298">
        <f t="shared" si="77"/>
        <v>0</v>
      </c>
      <c r="H681" s="289" t="str">
        <f>IF(LEN(A681)=3,"是",IF(B681&lt;&gt;"",IF(SUM(C681:C681)&lt;&gt;0,"是","否"),"是"))</f>
        <v>否</v>
      </c>
    </row>
    <row r="682" ht="37.5" hidden="1" customHeight="1" spans="1:8">
      <c r="A682" s="296">
        <v>2100406</v>
      </c>
      <c r="B682" s="297" t="s">
        <v>689</v>
      </c>
      <c r="C682" s="298"/>
      <c r="D682" s="298">
        <f t="shared" si="76"/>
        <v>0</v>
      </c>
      <c r="E682" s="298"/>
      <c r="F682" s="298">
        <v>0</v>
      </c>
      <c r="G682" s="298">
        <f t="shared" si="77"/>
        <v>0</v>
      </c>
      <c r="H682" s="289" t="str">
        <f>IF(LEN(A682)=3,"是",IF(B682&lt;&gt;"",IF(SUM(C682:C682)&lt;&gt;0,"是","否"),"是"))</f>
        <v>否</v>
      </c>
    </row>
    <row r="683" ht="37.5" customHeight="1" spans="1:8">
      <c r="A683" s="296">
        <v>2100407</v>
      </c>
      <c r="B683" s="297" t="s">
        <v>690</v>
      </c>
      <c r="C683" s="298">
        <v>313</v>
      </c>
      <c r="D683" s="298">
        <f t="shared" si="76"/>
        <v>-14</v>
      </c>
      <c r="E683" s="298"/>
      <c r="F683" s="298">
        <v>-14</v>
      </c>
      <c r="G683" s="298">
        <f t="shared" si="77"/>
        <v>299</v>
      </c>
      <c r="H683" s="289" t="str">
        <f>IF(LEN(A683)=3,"是",IF(B683&lt;&gt;"",IF(SUM(C683:C683)&lt;&gt;0,"是","否"),"是"))</f>
        <v>是</v>
      </c>
    </row>
    <row r="684" ht="37.5" customHeight="1" spans="1:8">
      <c r="A684" s="296">
        <v>2100408</v>
      </c>
      <c r="B684" s="297" t="s">
        <v>691</v>
      </c>
      <c r="C684" s="298">
        <v>6037</v>
      </c>
      <c r="D684" s="298">
        <f t="shared" si="76"/>
        <v>-2654</v>
      </c>
      <c r="E684" s="298"/>
      <c r="F684" s="298">
        <v>-2654</v>
      </c>
      <c r="G684" s="298">
        <f t="shared" si="77"/>
        <v>3383</v>
      </c>
      <c r="H684" s="289" t="str">
        <f>IF(LEN(A684)=3,"是",IF(B684&lt;&gt;"",IF(SUM(C684:C684)&lt;&gt;0,"是","否"),"是"))</f>
        <v>是</v>
      </c>
    </row>
    <row r="685" ht="37.5" customHeight="1" spans="1:8">
      <c r="A685" s="296">
        <v>2100409</v>
      </c>
      <c r="B685" s="297" t="s">
        <v>692</v>
      </c>
      <c r="C685" s="298">
        <v>401</v>
      </c>
      <c r="D685" s="298">
        <f t="shared" si="76"/>
        <v>77</v>
      </c>
      <c r="E685" s="298"/>
      <c r="F685" s="298">
        <v>77</v>
      </c>
      <c r="G685" s="298">
        <f t="shared" si="77"/>
        <v>478</v>
      </c>
      <c r="H685" s="289" t="str">
        <f>IF(LEN(A685)=3,"是",IF(B685&lt;&gt;"",IF(SUM(C685:C685)&lt;&gt;0,"是","否"),"是"))</f>
        <v>是</v>
      </c>
    </row>
    <row r="686" ht="37.5" customHeight="1" spans="1:8">
      <c r="A686" s="296">
        <v>2100410</v>
      </c>
      <c r="B686" s="297" t="s">
        <v>693</v>
      </c>
      <c r="C686" s="298"/>
      <c r="D686" s="298">
        <f t="shared" si="76"/>
        <v>12</v>
      </c>
      <c r="E686" s="298"/>
      <c r="F686" s="298">
        <v>12</v>
      </c>
      <c r="G686" s="298">
        <f t="shared" si="77"/>
        <v>12</v>
      </c>
      <c r="H686" s="289" t="s">
        <v>59</v>
      </c>
    </row>
    <row r="687" ht="37.5" customHeight="1" spans="1:8">
      <c r="A687" s="296">
        <v>2100499</v>
      </c>
      <c r="B687" s="297" t="s">
        <v>694</v>
      </c>
      <c r="C687" s="298"/>
      <c r="D687" s="298">
        <f t="shared" si="76"/>
        <v>1</v>
      </c>
      <c r="E687" s="298"/>
      <c r="F687" s="298">
        <v>1</v>
      </c>
      <c r="G687" s="298">
        <f t="shared" si="77"/>
        <v>1</v>
      </c>
      <c r="H687" s="289" t="s">
        <v>59</v>
      </c>
    </row>
    <row r="688" ht="37.5" customHeight="1" spans="1:8">
      <c r="A688" s="293">
        <v>21007</v>
      </c>
      <c r="B688" s="294" t="s">
        <v>695</v>
      </c>
      <c r="C688" s="295">
        <f>SUM(C689:C691)</f>
        <v>638</v>
      </c>
      <c r="D688" s="295">
        <f>SUM(D689:D691)</f>
        <v>143</v>
      </c>
      <c r="E688" s="295">
        <f>SUM(E689:E691)</f>
        <v>0</v>
      </c>
      <c r="F688" s="295">
        <f>SUM(F689:F691)</f>
        <v>143</v>
      </c>
      <c r="G688" s="295">
        <f>SUM(G689:G691)</f>
        <v>781</v>
      </c>
      <c r="H688" s="289" t="str">
        <f>IF(LEN(A688)=3,"是",IF(B688&lt;&gt;"",IF(SUM(C688:C688)&lt;&gt;0,"是","否"),"是"))</f>
        <v>是</v>
      </c>
    </row>
    <row r="689" ht="37.5" hidden="1" customHeight="1" spans="1:8">
      <c r="A689" s="296">
        <v>2100716</v>
      </c>
      <c r="B689" s="297" t="s">
        <v>696</v>
      </c>
      <c r="C689" s="298"/>
      <c r="D689" s="298">
        <f>E689+F689</f>
        <v>0</v>
      </c>
      <c r="E689" s="298"/>
      <c r="F689" s="298">
        <v>0</v>
      </c>
      <c r="G689" s="298">
        <f>C689+D689</f>
        <v>0</v>
      </c>
      <c r="H689" s="289" t="str">
        <f>IF(LEN(A689)=3,"是",IF(B689&lt;&gt;"",IF(SUM(C689:C689)&lt;&gt;0,"是","否"),"是"))</f>
        <v>否</v>
      </c>
    </row>
    <row r="690" ht="37.5" hidden="1" customHeight="1" spans="1:8">
      <c r="A690" s="296">
        <v>2100717</v>
      </c>
      <c r="B690" s="297" t="s">
        <v>697</v>
      </c>
      <c r="C690" s="298"/>
      <c r="D690" s="298">
        <f>E690+F690</f>
        <v>0</v>
      </c>
      <c r="E690" s="298"/>
      <c r="F690" s="298">
        <v>0</v>
      </c>
      <c r="G690" s="298">
        <f>C690+D690</f>
        <v>0</v>
      </c>
      <c r="H690" s="289" t="str">
        <f>IF(LEN(A690)=3,"是",IF(B690&lt;&gt;"",IF(SUM(C690:C690)&lt;&gt;0,"是","否"),"是"))</f>
        <v>否</v>
      </c>
    </row>
    <row r="691" ht="37.5" customHeight="1" spans="1:8">
      <c r="A691" s="296">
        <v>2100799</v>
      </c>
      <c r="B691" s="297" t="s">
        <v>698</v>
      </c>
      <c r="C691" s="298">
        <v>638</v>
      </c>
      <c r="D691" s="298">
        <f>E691+F691</f>
        <v>143</v>
      </c>
      <c r="E691" s="298"/>
      <c r="F691" s="298">
        <v>143</v>
      </c>
      <c r="G691" s="298">
        <f>C691+D691</f>
        <v>781</v>
      </c>
      <c r="H691" s="289" t="str">
        <f>IF(LEN(A691)=3,"是",IF(B691&lt;&gt;"",IF(SUM(C691:C691)&lt;&gt;0,"是","否"),"是"))</f>
        <v>是</v>
      </c>
    </row>
    <row r="692" ht="37.5" customHeight="1" spans="1:8">
      <c r="A692" s="309">
        <v>21011</v>
      </c>
      <c r="B692" s="294" t="s">
        <v>699</v>
      </c>
      <c r="C692" s="295">
        <f>SUM(C693:C696)</f>
        <v>13335</v>
      </c>
      <c r="D692" s="295">
        <f>SUM(D693:D696)</f>
        <v>-558</v>
      </c>
      <c r="E692" s="295">
        <f>SUM(E693:E696)</f>
        <v>0</v>
      </c>
      <c r="F692" s="295">
        <f>SUM(F693:F696)</f>
        <v>-558</v>
      </c>
      <c r="G692" s="295">
        <f>SUM(G693:G696)</f>
        <v>12777</v>
      </c>
      <c r="H692" s="289" t="str">
        <f>IF(LEN(A692)=3,"是",IF(B692&lt;&gt;"",IF(SUM(C692:C692)&lt;&gt;0,"是","否"),"是"))</f>
        <v>是</v>
      </c>
    </row>
    <row r="693" ht="37.5" customHeight="1" spans="1:8">
      <c r="A693" s="309">
        <v>2101101</v>
      </c>
      <c r="B693" s="297" t="s">
        <v>700</v>
      </c>
      <c r="C693" s="298">
        <v>1847</v>
      </c>
      <c r="D693" s="298">
        <f>E693+F693</f>
        <v>-214</v>
      </c>
      <c r="E693" s="298"/>
      <c r="F693" s="298">
        <v>-214</v>
      </c>
      <c r="G693" s="298">
        <f>C693+D693</f>
        <v>1633</v>
      </c>
      <c r="H693" s="289" t="str">
        <f>IF(LEN(A693)=3,"是",IF(B693&lt;&gt;"",IF(SUM(C693:C693)&lt;&gt;0,"是","否"),"是"))</f>
        <v>是</v>
      </c>
    </row>
    <row r="694" ht="37.5" customHeight="1" spans="1:8">
      <c r="A694" s="309">
        <v>2101102</v>
      </c>
      <c r="B694" s="297" t="s">
        <v>701</v>
      </c>
      <c r="C694" s="298">
        <v>7778</v>
      </c>
      <c r="D694" s="298">
        <f>E694+F694</f>
        <v>-451</v>
      </c>
      <c r="E694" s="298"/>
      <c r="F694" s="298">
        <v>-451</v>
      </c>
      <c r="G694" s="298">
        <f>C694+D694</f>
        <v>7327</v>
      </c>
      <c r="H694" s="289" t="str">
        <f>IF(LEN(A694)=3,"是",IF(B694&lt;&gt;"",IF(SUM(C694:C694)&lt;&gt;0,"是","否"),"是"))</f>
        <v>是</v>
      </c>
    </row>
    <row r="695" ht="37.5" customHeight="1" spans="1:8">
      <c r="A695" s="309">
        <v>2101103</v>
      </c>
      <c r="B695" s="297" t="s">
        <v>702</v>
      </c>
      <c r="C695" s="298">
        <v>2921</v>
      </c>
      <c r="D695" s="298">
        <f>E695+F695</f>
        <v>-181</v>
      </c>
      <c r="E695" s="298"/>
      <c r="F695" s="298">
        <v>-181</v>
      </c>
      <c r="G695" s="298">
        <f>C695+D695</f>
        <v>2740</v>
      </c>
      <c r="H695" s="289" t="str">
        <f>IF(LEN(A695)=3,"是",IF(B695&lt;&gt;"",IF(SUM(C695:C695)&lt;&gt;0,"是","否"),"是"))</f>
        <v>是</v>
      </c>
    </row>
    <row r="696" ht="37.5" customHeight="1" spans="1:8">
      <c r="A696" s="309">
        <v>2101199</v>
      </c>
      <c r="B696" s="297" t="s">
        <v>703</v>
      </c>
      <c r="C696" s="298">
        <v>789</v>
      </c>
      <c r="D696" s="298">
        <f>E696+F696</f>
        <v>288</v>
      </c>
      <c r="E696" s="298"/>
      <c r="F696" s="298">
        <v>288</v>
      </c>
      <c r="G696" s="298">
        <f>C696+D696</f>
        <v>1077</v>
      </c>
      <c r="H696" s="289" t="str">
        <f>IF(LEN(A696)=3,"是",IF(B696&lt;&gt;"",IF(SUM(C696:C696)&lt;&gt;0,"是","否"),"是"))</f>
        <v>是</v>
      </c>
    </row>
    <row r="697" ht="37.5" customHeight="1" spans="1:8">
      <c r="A697" s="293">
        <v>21012</v>
      </c>
      <c r="B697" s="294" t="s">
        <v>704</v>
      </c>
      <c r="C697" s="295">
        <f>SUM(C698:C700)</f>
        <v>32618</v>
      </c>
      <c r="D697" s="295">
        <f>SUM(D698:D700)</f>
        <v>-11</v>
      </c>
      <c r="E697" s="295">
        <f>SUM(E698:E700)</f>
        <v>0</v>
      </c>
      <c r="F697" s="295">
        <f>SUM(F698:F700)</f>
        <v>-11</v>
      </c>
      <c r="G697" s="295">
        <f>SUM(G698:G700)</f>
        <v>32607</v>
      </c>
      <c r="H697" s="289" t="str">
        <f>IF(LEN(A697)=3,"是",IF(B697&lt;&gt;"",IF(SUM(C697:C697)&lt;&gt;0,"是","否"),"是"))</f>
        <v>是</v>
      </c>
    </row>
    <row r="698" ht="37.5" hidden="1" customHeight="1" spans="1:8">
      <c r="A698" s="296">
        <v>2101201</v>
      </c>
      <c r="B698" s="297" t="s">
        <v>705</v>
      </c>
      <c r="C698" s="298"/>
      <c r="D698" s="298">
        <f>E698+F698</f>
        <v>0</v>
      </c>
      <c r="E698" s="298"/>
      <c r="F698" s="298">
        <v>0</v>
      </c>
      <c r="G698" s="298">
        <f>C698+D698</f>
        <v>0</v>
      </c>
      <c r="H698" s="289" t="str">
        <f>IF(LEN(A698)=3,"是",IF(B698&lt;&gt;"",IF(SUM(C698:C698)&lt;&gt;0,"是","否"),"是"))</f>
        <v>否</v>
      </c>
    </row>
    <row r="699" ht="37.5" customHeight="1" spans="1:8">
      <c r="A699" s="296">
        <v>2101202</v>
      </c>
      <c r="B699" s="297" t="s">
        <v>706</v>
      </c>
      <c r="C699" s="298">
        <v>32618</v>
      </c>
      <c r="D699" s="298">
        <f>E699+F699</f>
        <v>-11</v>
      </c>
      <c r="E699" s="298"/>
      <c r="F699" s="298">
        <v>-11</v>
      </c>
      <c r="G699" s="298">
        <f>C699+D699</f>
        <v>32607</v>
      </c>
      <c r="H699" s="289" t="str">
        <f>IF(LEN(A699)=3,"是",IF(B699&lt;&gt;"",IF(SUM(C699:C699)&lt;&gt;0,"是","否"),"是"))</f>
        <v>是</v>
      </c>
    </row>
    <row r="700" ht="37.5" hidden="1" customHeight="1" spans="1:8">
      <c r="A700" s="296">
        <v>2101299</v>
      </c>
      <c r="B700" s="297" t="s">
        <v>707</v>
      </c>
      <c r="C700" s="298"/>
      <c r="D700" s="298">
        <f>E700+F700</f>
        <v>0</v>
      </c>
      <c r="E700" s="298"/>
      <c r="F700" s="298">
        <v>0</v>
      </c>
      <c r="G700" s="298">
        <f>C700+D700</f>
        <v>0</v>
      </c>
      <c r="H700" s="289" t="str">
        <f>IF(LEN(A700)=3,"是",IF(B700&lt;&gt;"",IF(SUM(C700:C700)&lt;&gt;0,"是","否"),"是"))</f>
        <v>否</v>
      </c>
    </row>
    <row r="701" ht="37.5" customHeight="1" spans="1:8">
      <c r="A701" s="293">
        <v>21013</v>
      </c>
      <c r="B701" s="294" t="s">
        <v>708</v>
      </c>
      <c r="C701" s="295">
        <f>SUM(C702:C704)</f>
        <v>2766</v>
      </c>
      <c r="D701" s="295">
        <f>SUM(D702:D704)</f>
        <v>-578</v>
      </c>
      <c r="E701" s="295">
        <f>SUM(E702:E704)</f>
        <v>0</v>
      </c>
      <c r="F701" s="295">
        <f>SUM(F702:F704)</f>
        <v>-578</v>
      </c>
      <c r="G701" s="295">
        <f>SUM(G702:G704)</f>
        <v>2188</v>
      </c>
      <c r="H701" s="289" t="str">
        <f>IF(LEN(A701)=3,"是",IF(B701&lt;&gt;"",IF(SUM(C701:C701)&lt;&gt;0,"是","否"),"是"))</f>
        <v>是</v>
      </c>
    </row>
    <row r="702" ht="37.5" customHeight="1" spans="1:8">
      <c r="A702" s="296">
        <v>2101301</v>
      </c>
      <c r="B702" s="297" t="s">
        <v>709</v>
      </c>
      <c r="C702" s="298">
        <v>2766</v>
      </c>
      <c r="D702" s="298">
        <f>E702+F702</f>
        <v>-578</v>
      </c>
      <c r="E702" s="298"/>
      <c r="F702" s="298">
        <v>-578</v>
      </c>
      <c r="G702" s="298">
        <f>C702+D702</f>
        <v>2188</v>
      </c>
      <c r="H702" s="289" t="str">
        <f>IF(LEN(A702)=3,"是",IF(B702&lt;&gt;"",IF(SUM(C702:C702)&lt;&gt;0,"是","否"),"是"))</f>
        <v>是</v>
      </c>
    </row>
    <row r="703" ht="37.5" hidden="1" customHeight="1" spans="1:8">
      <c r="A703" s="296">
        <v>2101302</v>
      </c>
      <c r="B703" s="297" t="s">
        <v>710</v>
      </c>
      <c r="C703" s="298"/>
      <c r="D703" s="298">
        <f>E703+F703</f>
        <v>0</v>
      </c>
      <c r="E703" s="298"/>
      <c r="F703" s="298">
        <v>0</v>
      </c>
      <c r="G703" s="298">
        <f>C703+D703</f>
        <v>0</v>
      </c>
      <c r="H703" s="289" t="str">
        <f>IF(LEN(A703)=3,"是",IF(B703&lt;&gt;"",IF(SUM(C703:C703)&lt;&gt;0,"是","否"),"是"))</f>
        <v>否</v>
      </c>
    </row>
    <row r="704" ht="37.5" hidden="1" customHeight="1" spans="1:8">
      <c r="A704" s="296">
        <v>2101399</v>
      </c>
      <c r="B704" s="297" t="s">
        <v>711</v>
      </c>
      <c r="C704" s="298"/>
      <c r="D704" s="298">
        <f>E704+F704</f>
        <v>0</v>
      </c>
      <c r="E704" s="298"/>
      <c r="F704" s="298">
        <v>0</v>
      </c>
      <c r="G704" s="298">
        <f>C704+D704</f>
        <v>0</v>
      </c>
      <c r="H704" s="289" t="str">
        <f>IF(LEN(A704)=3,"是",IF(B704&lt;&gt;"",IF(SUM(C704:C704)&lt;&gt;0,"是","否"),"是"))</f>
        <v>否</v>
      </c>
    </row>
    <row r="705" ht="37.5" customHeight="1" spans="1:8">
      <c r="A705" s="293">
        <v>21014</v>
      </c>
      <c r="B705" s="294" t="s">
        <v>712</v>
      </c>
      <c r="C705" s="295">
        <f>SUM(C706:C707)</f>
        <v>199</v>
      </c>
      <c r="D705" s="295">
        <f>SUM(D706:D707)</f>
        <v>-134</v>
      </c>
      <c r="E705" s="295">
        <f>SUM(E706:E707)</f>
        <v>0</v>
      </c>
      <c r="F705" s="295">
        <f>SUM(F706:F707)</f>
        <v>-134</v>
      </c>
      <c r="G705" s="295">
        <f>SUM(G706:G707)</f>
        <v>65</v>
      </c>
      <c r="H705" s="289" t="str">
        <f>IF(LEN(A705)=3,"是",IF(B705&lt;&gt;"",IF(SUM(C705:C705)&lt;&gt;0,"是","否"),"是"))</f>
        <v>是</v>
      </c>
    </row>
    <row r="706" ht="37.5" customHeight="1" spans="1:8">
      <c r="A706" s="296">
        <v>2101401</v>
      </c>
      <c r="B706" s="297" t="s">
        <v>713</v>
      </c>
      <c r="C706" s="298">
        <v>199</v>
      </c>
      <c r="D706" s="298">
        <f>E706+F706</f>
        <v>-134</v>
      </c>
      <c r="E706" s="298"/>
      <c r="F706" s="298">
        <v>-134</v>
      </c>
      <c r="G706" s="298">
        <f>C706+D706</f>
        <v>65</v>
      </c>
      <c r="H706" s="289" t="str">
        <f>IF(LEN(A706)=3,"是",IF(B706&lt;&gt;"",IF(SUM(C706:C706)&lt;&gt;0,"是","否"),"是"))</f>
        <v>是</v>
      </c>
    </row>
    <row r="707" ht="37.5" hidden="1" customHeight="1" spans="1:8">
      <c r="A707" s="296">
        <v>2101499</v>
      </c>
      <c r="B707" s="297" t="s">
        <v>714</v>
      </c>
      <c r="C707" s="298"/>
      <c r="D707" s="298">
        <f>E707+F707</f>
        <v>0</v>
      </c>
      <c r="E707" s="298"/>
      <c r="F707" s="298">
        <v>0</v>
      </c>
      <c r="G707" s="298">
        <f>C707+D707</f>
        <v>0</v>
      </c>
      <c r="H707" s="289" t="str">
        <f>IF(LEN(A707)=3,"是",IF(B707&lt;&gt;"",IF(SUM(C707:C707)&lt;&gt;0,"是","否"),"是"))</f>
        <v>否</v>
      </c>
    </row>
    <row r="708" ht="37.5" customHeight="1" spans="1:8">
      <c r="A708" s="293">
        <v>21015</v>
      </c>
      <c r="B708" s="294" t="s">
        <v>715</v>
      </c>
      <c r="C708" s="295">
        <f>SUM(C709:C716)</f>
        <v>306</v>
      </c>
      <c r="D708" s="295">
        <f>SUM(D709:D716)</f>
        <v>14</v>
      </c>
      <c r="E708" s="295">
        <f>SUM(E709:E716)</f>
        <v>0</v>
      </c>
      <c r="F708" s="295">
        <f>SUM(F709:F716)</f>
        <v>14</v>
      </c>
      <c r="G708" s="295">
        <f>SUM(G709:G716)</f>
        <v>320</v>
      </c>
      <c r="H708" s="289" t="str">
        <f>IF(LEN(A708)=3,"是",IF(B708&lt;&gt;"",IF(SUM(C708:C708)&lt;&gt;0,"是","否"),"是"))</f>
        <v>是</v>
      </c>
    </row>
    <row r="709" ht="37.5" customHeight="1" spans="1:8">
      <c r="A709" s="296">
        <v>2101501</v>
      </c>
      <c r="B709" s="297" t="s">
        <v>209</v>
      </c>
      <c r="C709" s="298">
        <v>306</v>
      </c>
      <c r="D709" s="298">
        <f t="shared" ref="D709:D716" si="78">E709+F709</f>
        <v>7</v>
      </c>
      <c r="E709" s="298"/>
      <c r="F709" s="298">
        <v>7</v>
      </c>
      <c r="G709" s="298">
        <f t="shared" ref="G709:G716" si="79">C709+D709</f>
        <v>313</v>
      </c>
      <c r="H709" s="289" t="str">
        <f>IF(LEN(A709)=3,"是",IF(B709&lt;&gt;"",IF(SUM(C709:C709)&lt;&gt;0,"是","否"),"是"))</f>
        <v>是</v>
      </c>
    </row>
    <row r="710" ht="37.5" hidden="1" customHeight="1" spans="1:8">
      <c r="A710" s="296">
        <v>2101502</v>
      </c>
      <c r="B710" s="297" t="s">
        <v>210</v>
      </c>
      <c r="C710" s="298"/>
      <c r="D710" s="298">
        <f t="shared" si="78"/>
        <v>0</v>
      </c>
      <c r="E710" s="298"/>
      <c r="F710" s="298">
        <v>0</v>
      </c>
      <c r="G710" s="298">
        <f t="shared" si="79"/>
        <v>0</v>
      </c>
      <c r="H710" s="289" t="str">
        <f>IF(LEN(A710)=3,"是",IF(B710&lt;&gt;"",IF(SUM(C710:C710)&lt;&gt;0,"是","否"),"是"))</f>
        <v>否</v>
      </c>
    </row>
    <row r="711" ht="37.5" hidden="1" customHeight="1" spans="1:8">
      <c r="A711" s="296">
        <v>2101503</v>
      </c>
      <c r="B711" s="297" t="s">
        <v>211</v>
      </c>
      <c r="C711" s="298"/>
      <c r="D711" s="298">
        <f t="shared" si="78"/>
        <v>0</v>
      </c>
      <c r="E711" s="298"/>
      <c r="F711" s="298">
        <v>0</v>
      </c>
      <c r="G711" s="298">
        <f t="shared" si="79"/>
        <v>0</v>
      </c>
      <c r="H711" s="289" t="str">
        <f>IF(LEN(A711)=3,"是",IF(B711&lt;&gt;"",IF(SUM(C711:C711)&lt;&gt;0,"是","否"),"是"))</f>
        <v>否</v>
      </c>
    </row>
    <row r="712" ht="37.5" hidden="1" customHeight="1" spans="1:8">
      <c r="A712" s="296">
        <v>2101504</v>
      </c>
      <c r="B712" s="297" t="s">
        <v>249</v>
      </c>
      <c r="C712" s="298"/>
      <c r="D712" s="298">
        <f t="shared" si="78"/>
        <v>0</v>
      </c>
      <c r="E712" s="298"/>
      <c r="F712" s="298">
        <v>0</v>
      </c>
      <c r="G712" s="298">
        <f t="shared" si="79"/>
        <v>0</v>
      </c>
      <c r="H712" s="289" t="str">
        <f>IF(LEN(A712)=3,"是",IF(B712&lt;&gt;"",IF(SUM(C712:C712)&lt;&gt;0,"是","否"),"是"))</f>
        <v>否</v>
      </c>
    </row>
    <row r="713" ht="37.5" hidden="1" customHeight="1" spans="1:8">
      <c r="A713" s="296">
        <v>2101505</v>
      </c>
      <c r="B713" s="297" t="s">
        <v>716</v>
      </c>
      <c r="C713" s="298"/>
      <c r="D713" s="298">
        <f t="shared" si="78"/>
        <v>0</v>
      </c>
      <c r="E713" s="298"/>
      <c r="F713" s="298">
        <v>0</v>
      </c>
      <c r="G713" s="298">
        <f t="shared" si="79"/>
        <v>0</v>
      </c>
      <c r="H713" s="289" t="str">
        <f>IF(LEN(A713)=3,"是",IF(B713&lt;&gt;"",IF(SUM(C713:C713)&lt;&gt;0,"是","否"),"是"))</f>
        <v>否</v>
      </c>
    </row>
    <row r="714" ht="37.5" hidden="1" customHeight="1" spans="1:8">
      <c r="A714" s="296">
        <v>2101506</v>
      </c>
      <c r="B714" s="297" t="s">
        <v>717</v>
      </c>
      <c r="C714" s="298"/>
      <c r="D714" s="298">
        <f t="shared" si="78"/>
        <v>0</v>
      </c>
      <c r="E714" s="298"/>
      <c r="F714" s="298">
        <v>0</v>
      </c>
      <c r="G714" s="298">
        <f t="shared" si="79"/>
        <v>0</v>
      </c>
      <c r="H714" s="289" t="str">
        <f>IF(LEN(A714)=3,"是",IF(B714&lt;&gt;"",IF(SUM(C714:C714)&lt;&gt;0,"是","否"),"是"))</f>
        <v>否</v>
      </c>
    </row>
    <row r="715" ht="37.5" hidden="1" customHeight="1" spans="1:8">
      <c r="A715" s="296">
        <v>2101550</v>
      </c>
      <c r="B715" s="297" t="s">
        <v>218</v>
      </c>
      <c r="C715" s="298"/>
      <c r="D715" s="298">
        <f t="shared" si="78"/>
        <v>0</v>
      </c>
      <c r="E715" s="298"/>
      <c r="F715" s="298">
        <v>0</v>
      </c>
      <c r="G715" s="298">
        <f t="shared" si="79"/>
        <v>0</v>
      </c>
      <c r="H715" s="289" t="str">
        <f>IF(LEN(A715)=3,"是",IF(B715&lt;&gt;"",IF(SUM(C715:C715)&lt;&gt;0,"是","否"),"是"))</f>
        <v>否</v>
      </c>
    </row>
    <row r="716" ht="37.5" customHeight="1" spans="1:8">
      <c r="A716" s="296">
        <v>2101599</v>
      </c>
      <c r="B716" s="297" t="s">
        <v>718</v>
      </c>
      <c r="C716" s="298"/>
      <c r="D716" s="298">
        <f t="shared" si="78"/>
        <v>7</v>
      </c>
      <c r="E716" s="298"/>
      <c r="F716" s="298">
        <v>7</v>
      </c>
      <c r="G716" s="298">
        <f t="shared" si="79"/>
        <v>7</v>
      </c>
      <c r="H716" s="289" t="s">
        <v>59</v>
      </c>
    </row>
    <row r="717" ht="37.5" customHeight="1" spans="1:8">
      <c r="A717" s="293">
        <v>21016</v>
      </c>
      <c r="B717" s="294" t="s">
        <v>719</v>
      </c>
      <c r="C717" s="295">
        <f>C718</f>
        <v>10</v>
      </c>
      <c r="D717" s="295">
        <f>D718</f>
        <v>-10</v>
      </c>
      <c r="E717" s="295">
        <f>E718</f>
        <v>0</v>
      </c>
      <c r="F717" s="295">
        <f>F718</f>
        <v>-10</v>
      </c>
      <c r="G717" s="295">
        <f>G718</f>
        <v>0</v>
      </c>
      <c r="H717" s="289" t="str">
        <f>IF(LEN(A717)=3,"是",IF(B717&lt;&gt;"",IF(SUM(C717:C717)&lt;&gt;0,"是","否"),"是"))</f>
        <v>是</v>
      </c>
    </row>
    <row r="718" ht="37.5" customHeight="1" spans="1:8">
      <c r="A718" s="296">
        <v>2101601</v>
      </c>
      <c r="B718" s="297" t="s">
        <v>720</v>
      </c>
      <c r="C718" s="298">
        <v>10</v>
      </c>
      <c r="D718" s="298">
        <f>E718+F718</f>
        <v>-10</v>
      </c>
      <c r="E718" s="298"/>
      <c r="F718" s="298">
        <v>-10</v>
      </c>
      <c r="G718" s="298">
        <f>C718+D718</f>
        <v>0</v>
      </c>
      <c r="H718" s="289" t="str">
        <f>IF(LEN(A718)=3,"是",IF(B718&lt;&gt;"",IF(SUM(C718:C718)&lt;&gt;0,"是","否"),"是"))</f>
        <v>是</v>
      </c>
    </row>
    <row r="719" ht="37.5" customHeight="1" spans="1:8">
      <c r="A719" s="296">
        <v>21017</v>
      </c>
      <c r="B719" s="294" t="s">
        <v>721</v>
      </c>
      <c r="C719" s="295">
        <f>SUM(C720:C724)</f>
        <v>0</v>
      </c>
      <c r="D719" s="295">
        <f>SUM(D720:D724)</f>
        <v>50</v>
      </c>
      <c r="E719" s="295">
        <f>SUM(E720:E724)</f>
        <v>0</v>
      </c>
      <c r="F719" s="295">
        <f>SUM(F720:F724)</f>
        <v>50</v>
      </c>
      <c r="G719" s="295">
        <f>SUM(G720:G724)</f>
        <v>50</v>
      </c>
      <c r="H719" s="289" t="s">
        <v>59</v>
      </c>
    </row>
    <row r="720" ht="37.5" hidden="1" customHeight="1" spans="1:8">
      <c r="A720" s="296">
        <v>2101701</v>
      </c>
      <c r="B720" s="297" t="s">
        <v>209</v>
      </c>
      <c r="C720" s="298"/>
      <c r="D720" s="298">
        <f>E720+F720</f>
        <v>0</v>
      </c>
      <c r="E720" s="298"/>
      <c r="F720" s="298">
        <v>0</v>
      </c>
      <c r="G720" s="298"/>
      <c r="H720" s="289" t="s">
        <v>333</v>
      </c>
    </row>
    <row r="721" ht="37.5" hidden="1" customHeight="1" spans="1:8">
      <c r="A721" s="296">
        <v>2101702</v>
      </c>
      <c r="B721" s="297" t="s">
        <v>210</v>
      </c>
      <c r="C721" s="298"/>
      <c r="D721" s="298">
        <f>E721+F721</f>
        <v>0</v>
      </c>
      <c r="E721" s="298"/>
      <c r="F721" s="298">
        <v>0</v>
      </c>
      <c r="G721" s="298"/>
      <c r="H721" s="289" t="s">
        <v>333</v>
      </c>
    </row>
    <row r="722" ht="37.5" hidden="1" customHeight="1" spans="1:8">
      <c r="A722" s="296">
        <v>2101703</v>
      </c>
      <c r="B722" s="297" t="s">
        <v>211</v>
      </c>
      <c r="C722" s="298"/>
      <c r="D722" s="298">
        <f>E722+F722</f>
        <v>0</v>
      </c>
      <c r="E722" s="298"/>
      <c r="F722" s="298">
        <v>0</v>
      </c>
      <c r="G722" s="298"/>
      <c r="H722" s="289" t="s">
        <v>333</v>
      </c>
    </row>
    <row r="723" ht="37.5" customHeight="1" spans="1:8">
      <c r="A723" s="296">
        <v>2101704</v>
      </c>
      <c r="B723" s="297" t="s">
        <v>722</v>
      </c>
      <c r="C723" s="298"/>
      <c r="D723" s="298">
        <f>E723+F723</f>
        <v>50</v>
      </c>
      <c r="E723" s="298"/>
      <c r="F723" s="298">
        <v>50</v>
      </c>
      <c r="G723" s="298">
        <f>C723+D723</f>
        <v>50</v>
      </c>
      <c r="H723" s="289" t="s">
        <v>59</v>
      </c>
    </row>
    <row r="724" ht="37.5" hidden="1" customHeight="1" spans="1:8">
      <c r="A724" s="296">
        <v>2101799</v>
      </c>
      <c r="B724" s="297" t="s">
        <v>723</v>
      </c>
      <c r="C724" s="298"/>
      <c r="D724" s="298">
        <f>E724+F724</f>
        <v>0</v>
      </c>
      <c r="E724" s="298"/>
      <c r="F724" s="298">
        <v>0</v>
      </c>
      <c r="G724" s="298"/>
      <c r="H724" s="289" t="s">
        <v>333</v>
      </c>
    </row>
    <row r="725" ht="37.5" hidden="1" customHeight="1" spans="1:8">
      <c r="A725" s="296">
        <v>21018</v>
      </c>
      <c r="B725" s="294" t="s">
        <v>724</v>
      </c>
      <c r="C725" s="295"/>
      <c r="D725" s="295"/>
      <c r="E725" s="295"/>
      <c r="F725" s="295"/>
      <c r="G725" s="295"/>
      <c r="H725" s="289" t="s">
        <v>333</v>
      </c>
    </row>
    <row r="726" ht="37.5" hidden="1" customHeight="1" spans="1:8">
      <c r="A726" s="296">
        <v>2101801</v>
      </c>
      <c r="B726" s="297" t="s">
        <v>209</v>
      </c>
      <c r="C726" s="298"/>
      <c r="D726" s="298">
        <f>E726+F726</f>
        <v>0</v>
      </c>
      <c r="E726" s="298"/>
      <c r="F726" s="298">
        <v>0</v>
      </c>
      <c r="G726" s="298"/>
      <c r="H726" s="289" t="s">
        <v>333</v>
      </c>
    </row>
    <row r="727" ht="37.5" hidden="1" customHeight="1" spans="1:8">
      <c r="A727" s="296">
        <v>2101802</v>
      </c>
      <c r="B727" s="297" t="s">
        <v>210</v>
      </c>
      <c r="C727" s="298"/>
      <c r="D727" s="298">
        <f>E727+F727</f>
        <v>0</v>
      </c>
      <c r="E727" s="298"/>
      <c r="F727" s="298">
        <v>0</v>
      </c>
      <c r="G727" s="298"/>
      <c r="H727" s="289" t="s">
        <v>333</v>
      </c>
    </row>
    <row r="728" ht="37.5" hidden="1" customHeight="1" spans="1:8">
      <c r="A728" s="296">
        <v>2101803</v>
      </c>
      <c r="B728" s="297" t="s">
        <v>211</v>
      </c>
      <c r="C728" s="298"/>
      <c r="D728" s="298">
        <f>E728+F728</f>
        <v>0</v>
      </c>
      <c r="E728" s="298"/>
      <c r="F728" s="298">
        <v>0</v>
      </c>
      <c r="G728" s="298"/>
      <c r="H728" s="289" t="s">
        <v>333</v>
      </c>
    </row>
    <row r="729" ht="37.5" hidden="1" customHeight="1" spans="1:8">
      <c r="A729" s="296">
        <v>2101899</v>
      </c>
      <c r="B729" s="297" t="s">
        <v>725</v>
      </c>
      <c r="C729" s="298"/>
      <c r="D729" s="298">
        <f>E729+F729</f>
        <v>0</v>
      </c>
      <c r="E729" s="298"/>
      <c r="F729" s="298">
        <v>0</v>
      </c>
      <c r="G729" s="298"/>
      <c r="H729" s="289" t="s">
        <v>333</v>
      </c>
    </row>
    <row r="730" ht="37.5" customHeight="1" spans="1:8">
      <c r="A730" s="293">
        <v>21099</v>
      </c>
      <c r="B730" s="294" t="s">
        <v>726</v>
      </c>
      <c r="C730" s="295">
        <f>C731</f>
        <v>92</v>
      </c>
      <c r="D730" s="295">
        <f>D731</f>
        <v>843</v>
      </c>
      <c r="E730" s="295">
        <f>E731</f>
        <v>0</v>
      </c>
      <c r="F730" s="295">
        <f>F731</f>
        <v>843</v>
      </c>
      <c r="G730" s="295">
        <f>G731</f>
        <v>935</v>
      </c>
      <c r="H730" s="289" t="str">
        <f>IF(LEN(A730)=3,"是",IF(B730&lt;&gt;"",IF(SUM(C730:C730)&lt;&gt;0,"是","否"),"是"))</f>
        <v>是</v>
      </c>
    </row>
    <row r="731" ht="37.5" customHeight="1" spans="1:8">
      <c r="A731" s="296">
        <v>2109999</v>
      </c>
      <c r="B731" s="297" t="s">
        <v>727</v>
      </c>
      <c r="C731" s="298">
        <v>92</v>
      </c>
      <c r="D731" s="298">
        <f>E731+F731</f>
        <v>843</v>
      </c>
      <c r="E731" s="298"/>
      <c r="F731" s="298">
        <v>843</v>
      </c>
      <c r="G731" s="298">
        <f t="shared" ref="G730:G792" si="80">C731+D731</f>
        <v>935</v>
      </c>
      <c r="H731" s="289" t="str">
        <f>IF(LEN(A731)=3,"是",IF(B731&lt;&gt;"",IF(SUM(C731:C731)&lt;&gt;0,"是","否"),"是"))</f>
        <v>是</v>
      </c>
    </row>
    <row r="732" ht="37.5" customHeight="1" spans="1:8">
      <c r="A732" s="290">
        <v>211</v>
      </c>
      <c r="B732" s="291" t="s">
        <v>728</v>
      </c>
      <c r="C732" s="288">
        <f>C733+C743+C747+C756+C763+C770+C773+C776+C778+C780+C786+C788+C790+C801</f>
        <v>1256</v>
      </c>
      <c r="D732" s="288">
        <f>D733+D743+D747+D756+D763+D770+D773+D776+D778+D780+D786+D788+D790+D801</f>
        <v>1682</v>
      </c>
      <c r="E732" s="288">
        <f>E733+E743+E747+E756+E763+E770+E773+E776+E778+E780+E786+E788+E790+E801</f>
        <v>0</v>
      </c>
      <c r="F732" s="288">
        <f>F733+F743+F747+F756+F763+F770+F773+F776+F778+F780+F786+F788+F790+F801</f>
        <v>1682</v>
      </c>
      <c r="G732" s="288">
        <f>G733+G743+G747+G756+G763+G770+G773+G776+G778+G780+G786+G788+G790+G801</f>
        <v>2938</v>
      </c>
      <c r="H732" s="289" t="str">
        <f>IF(LEN(A732)=3,"是",IF(B732&lt;&gt;"",IF(SUM(C732:C732)&lt;&gt;0,"是","否"),"是"))</f>
        <v>是</v>
      </c>
    </row>
    <row r="733" ht="37.5" customHeight="1" spans="1:8">
      <c r="A733" s="293">
        <v>21101</v>
      </c>
      <c r="B733" s="294" t="s">
        <v>729</v>
      </c>
      <c r="C733" s="295">
        <f>SUM(C734:C742)</f>
        <v>22</v>
      </c>
      <c r="D733" s="295">
        <f>SUM(D734:D742)</f>
        <v>1159</v>
      </c>
      <c r="E733" s="295">
        <f>SUM(E734:E742)</f>
        <v>0</v>
      </c>
      <c r="F733" s="295">
        <f>SUM(F734:F742)</f>
        <v>1159</v>
      </c>
      <c r="G733" s="295">
        <f>SUM(G734:G742)</f>
        <v>1181</v>
      </c>
      <c r="H733" s="289" t="str">
        <f>IF(LEN(A733)=3,"是",IF(B733&lt;&gt;"",IF(SUM(C733:C733)&lt;&gt;0,"是","否"),"是"))</f>
        <v>是</v>
      </c>
    </row>
    <row r="734" ht="37.5" hidden="1" customHeight="1" spans="1:8">
      <c r="A734" s="296">
        <v>2110101</v>
      </c>
      <c r="B734" s="297" t="s">
        <v>209</v>
      </c>
      <c r="C734" s="298"/>
      <c r="D734" s="298">
        <f t="shared" ref="D734:D742" si="81">E734+F734</f>
        <v>0</v>
      </c>
      <c r="E734" s="298"/>
      <c r="F734" s="298">
        <v>0</v>
      </c>
      <c r="G734" s="298">
        <f t="shared" si="80"/>
        <v>0</v>
      </c>
      <c r="H734" s="289" t="str">
        <f t="shared" ref="H731:H794" si="82">IF(LEN(A734)=3,"是",IF(B734&lt;&gt;"",IF(SUM(C734:C734)&lt;&gt;0,"是","否"),"是"))</f>
        <v>否</v>
      </c>
    </row>
    <row r="735" ht="37.5" customHeight="1" spans="1:8">
      <c r="A735" s="296">
        <v>2110102</v>
      </c>
      <c r="B735" s="297" t="s">
        <v>210</v>
      </c>
      <c r="C735" s="298">
        <v>22</v>
      </c>
      <c r="D735" s="298">
        <f t="shared" si="81"/>
        <v>1059</v>
      </c>
      <c r="E735" s="298"/>
      <c r="F735" s="298">
        <v>1059</v>
      </c>
      <c r="G735" s="298">
        <f t="shared" si="80"/>
        <v>1081</v>
      </c>
      <c r="H735" s="289" t="str">
        <f>IF(LEN(A735)=3,"是",IF(B735&lt;&gt;"",IF(SUM(C735:C735)&lt;&gt;0,"是","否"),"是"))</f>
        <v>是</v>
      </c>
    </row>
    <row r="736" ht="37.5" hidden="1" customHeight="1" spans="1:8">
      <c r="A736" s="296">
        <v>2110103</v>
      </c>
      <c r="B736" s="297" t="s">
        <v>211</v>
      </c>
      <c r="C736" s="298"/>
      <c r="D736" s="298">
        <f t="shared" si="81"/>
        <v>0</v>
      </c>
      <c r="E736" s="298"/>
      <c r="F736" s="298">
        <v>0</v>
      </c>
      <c r="G736" s="298">
        <f t="shared" si="80"/>
        <v>0</v>
      </c>
      <c r="H736" s="289" t="str">
        <f t="shared" si="82"/>
        <v>否</v>
      </c>
    </row>
    <row r="737" ht="37.5" hidden="1" customHeight="1" spans="1:8">
      <c r="A737" s="296">
        <v>2110104</v>
      </c>
      <c r="B737" s="297" t="s">
        <v>730</v>
      </c>
      <c r="C737" s="298"/>
      <c r="D737" s="298">
        <f t="shared" si="81"/>
        <v>0</v>
      </c>
      <c r="E737" s="298"/>
      <c r="F737" s="298">
        <v>0</v>
      </c>
      <c r="G737" s="298">
        <f t="shared" si="80"/>
        <v>0</v>
      </c>
      <c r="H737" s="289" t="str">
        <f t="shared" si="82"/>
        <v>否</v>
      </c>
    </row>
    <row r="738" ht="37.5" hidden="1" customHeight="1" spans="1:8">
      <c r="A738" s="296">
        <v>2110105</v>
      </c>
      <c r="B738" s="297" t="s">
        <v>731</v>
      </c>
      <c r="C738" s="298"/>
      <c r="D738" s="298">
        <f t="shared" si="81"/>
        <v>0</v>
      </c>
      <c r="E738" s="298"/>
      <c r="F738" s="298">
        <v>0</v>
      </c>
      <c r="G738" s="298">
        <f t="shared" si="80"/>
        <v>0</v>
      </c>
      <c r="H738" s="289" t="str">
        <f t="shared" si="82"/>
        <v>否</v>
      </c>
    </row>
    <row r="739" ht="37.5" hidden="1" customHeight="1" spans="1:8">
      <c r="A739" s="296">
        <v>2110106</v>
      </c>
      <c r="B739" s="297" t="s">
        <v>732</v>
      </c>
      <c r="C739" s="298"/>
      <c r="D739" s="298">
        <f t="shared" si="81"/>
        <v>0</v>
      </c>
      <c r="E739" s="298"/>
      <c r="F739" s="298">
        <v>0</v>
      </c>
      <c r="G739" s="298">
        <f t="shared" si="80"/>
        <v>0</v>
      </c>
      <c r="H739" s="289" t="str">
        <f t="shared" si="82"/>
        <v>否</v>
      </c>
    </row>
    <row r="740" ht="37.5" hidden="1" customHeight="1" spans="1:8">
      <c r="A740" s="296">
        <v>2110107</v>
      </c>
      <c r="B740" s="297" t="s">
        <v>733</v>
      </c>
      <c r="C740" s="298"/>
      <c r="D740" s="298">
        <f t="shared" si="81"/>
        <v>0</v>
      </c>
      <c r="E740" s="298"/>
      <c r="F740" s="298">
        <v>0</v>
      </c>
      <c r="G740" s="298">
        <f t="shared" si="80"/>
        <v>0</v>
      </c>
      <c r="H740" s="289" t="str">
        <f t="shared" si="82"/>
        <v>否</v>
      </c>
    </row>
    <row r="741" ht="37.5" hidden="1" customHeight="1" spans="1:8">
      <c r="A741" s="296">
        <v>2110108</v>
      </c>
      <c r="B741" s="297" t="s">
        <v>734</v>
      </c>
      <c r="C741" s="298"/>
      <c r="D741" s="298">
        <f t="shared" si="81"/>
        <v>0</v>
      </c>
      <c r="E741" s="298"/>
      <c r="F741" s="298">
        <v>0</v>
      </c>
      <c r="G741" s="298">
        <f t="shared" si="80"/>
        <v>0</v>
      </c>
      <c r="H741" s="289" t="str">
        <f t="shared" si="82"/>
        <v>否</v>
      </c>
    </row>
    <row r="742" ht="37.5" customHeight="1" spans="1:8">
      <c r="A742" s="296">
        <v>2110199</v>
      </c>
      <c r="B742" s="297" t="s">
        <v>735</v>
      </c>
      <c r="C742" s="298"/>
      <c r="D742" s="298">
        <f t="shared" si="81"/>
        <v>100</v>
      </c>
      <c r="E742" s="298"/>
      <c r="F742" s="298">
        <v>100</v>
      </c>
      <c r="G742" s="298">
        <f t="shared" si="80"/>
        <v>100</v>
      </c>
      <c r="H742" s="289" t="s">
        <v>59</v>
      </c>
    </row>
    <row r="743" ht="37.5" hidden="1" customHeight="1" spans="1:8">
      <c r="A743" s="293">
        <v>21102</v>
      </c>
      <c r="B743" s="294" t="s">
        <v>736</v>
      </c>
      <c r="C743" s="295">
        <f>SUM(C744:C746)</f>
        <v>0</v>
      </c>
      <c r="D743" s="295">
        <f>SUM(D744:D746)</f>
        <v>0</v>
      </c>
      <c r="E743" s="295">
        <f>SUM(E744:E746)</f>
        <v>0</v>
      </c>
      <c r="F743" s="295">
        <f>SUM(F744:F746)</f>
        <v>0</v>
      </c>
      <c r="G743" s="295">
        <f>SUM(G744:G746)</f>
        <v>0</v>
      </c>
      <c r="H743" s="289" t="str">
        <f t="shared" si="82"/>
        <v>否</v>
      </c>
    </row>
    <row r="744" ht="37.5" hidden="1" customHeight="1" spans="1:8">
      <c r="A744" s="296">
        <v>2110203</v>
      </c>
      <c r="B744" s="297" t="s">
        <v>737</v>
      </c>
      <c r="C744" s="298"/>
      <c r="D744" s="298">
        <f>E744+F744</f>
        <v>0</v>
      </c>
      <c r="E744" s="298"/>
      <c r="F744" s="298">
        <v>0</v>
      </c>
      <c r="G744" s="298">
        <f t="shared" si="80"/>
        <v>0</v>
      </c>
      <c r="H744" s="289" t="str">
        <f t="shared" si="82"/>
        <v>否</v>
      </c>
    </row>
    <row r="745" ht="37.5" hidden="1" customHeight="1" spans="1:8">
      <c r="A745" s="296">
        <v>2110204</v>
      </c>
      <c r="B745" s="297" t="s">
        <v>738</v>
      </c>
      <c r="C745" s="298"/>
      <c r="D745" s="298">
        <f>E745+F745</f>
        <v>0</v>
      </c>
      <c r="E745" s="298"/>
      <c r="F745" s="298">
        <v>0</v>
      </c>
      <c r="G745" s="298">
        <f t="shared" si="80"/>
        <v>0</v>
      </c>
      <c r="H745" s="289" t="str">
        <f t="shared" si="82"/>
        <v>否</v>
      </c>
    </row>
    <row r="746" ht="37.5" hidden="1" customHeight="1" spans="1:8">
      <c r="A746" s="296">
        <v>2110299</v>
      </c>
      <c r="B746" s="297" t="s">
        <v>739</v>
      </c>
      <c r="C746" s="298"/>
      <c r="D746" s="298">
        <f>E746+F746</f>
        <v>0</v>
      </c>
      <c r="E746" s="298"/>
      <c r="F746" s="298">
        <v>0</v>
      </c>
      <c r="G746" s="298">
        <f t="shared" si="80"/>
        <v>0</v>
      </c>
      <c r="H746" s="289" t="str">
        <f t="shared" si="82"/>
        <v>否</v>
      </c>
    </row>
    <row r="747" ht="37.5" customHeight="1" spans="1:8">
      <c r="A747" s="293">
        <v>21103</v>
      </c>
      <c r="B747" s="294" t="s">
        <v>740</v>
      </c>
      <c r="C747" s="295">
        <f>SUM(C748:C755)</f>
        <v>1100</v>
      </c>
      <c r="D747" s="295">
        <f>SUM(D748:D755)</f>
        <v>-271</v>
      </c>
      <c r="E747" s="295">
        <f>SUM(E748:E755)</f>
        <v>0</v>
      </c>
      <c r="F747" s="295">
        <f>SUM(F748:F755)</f>
        <v>-271</v>
      </c>
      <c r="G747" s="295">
        <f>SUM(G748:G755)</f>
        <v>829</v>
      </c>
      <c r="H747" s="289" t="str">
        <f>IF(LEN(A747)=3,"是",IF(B747&lt;&gt;"",IF(SUM(C747:C747)&lt;&gt;0,"是","否"),"是"))</f>
        <v>是</v>
      </c>
    </row>
    <row r="748" ht="37.5" hidden="1" customHeight="1" spans="1:8">
      <c r="A748" s="296">
        <v>2110301</v>
      </c>
      <c r="B748" s="297" t="s">
        <v>741</v>
      </c>
      <c r="C748" s="298"/>
      <c r="D748" s="298">
        <f t="shared" ref="D748:D755" si="83">E748+F748</f>
        <v>0</v>
      </c>
      <c r="E748" s="298"/>
      <c r="F748" s="298">
        <v>0</v>
      </c>
      <c r="G748" s="298">
        <f t="shared" si="80"/>
        <v>0</v>
      </c>
      <c r="H748" s="289" t="str">
        <f t="shared" si="82"/>
        <v>否</v>
      </c>
    </row>
    <row r="749" ht="37.5" customHeight="1" spans="1:8">
      <c r="A749" s="296">
        <v>2110302</v>
      </c>
      <c r="B749" s="297" t="s">
        <v>742</v>
      </c>
      <c r="C749" s="298">
        <v>1100</v>
      </c>
      <c r="D749" s="298">
        <f t="shared" si="83"/>
        <v>-271</v>
      </c>
      <c r="E749" s="298"/>
      <c r="F749" s="298">
        <v>-271</v>
      </c>
      <c r="G749" s="298">
        <f t="shared" si="80"/>
        <v>829</v>
      </c>
      <c r="H749" s="289" t="str">
        <f>IF(LEN(A749)=3,"是",IF(B749&lt;&gt;"",IF(SUM(C749:C749)&lt;&gt;0,"是","否"),"是"))</f>
        <v>是</v>
      </c>
    </row>
    <row r="750" ht="37.5" hidden="1" customHeight="1" spans="1:8">
      <c r="A750" s="296">
        <v>2110303</v>
      </c>
      <c r="B750" s="297" t="s">
        <v>743</v>
      </c>
      <c r="C750" s="298"/>
      <c r="D750" s="298">
        <f t="shared" si="83"/>
        <v>0</v>
      </c>
      <c r="E750" s="298"/>
      <c r="F750" s="298">
        <v>0</v>
      </c>
      <c r="G750" s="298">
        <f t="shared" si="80"/>
        <v>0</v>
      </c>
      <c r="H750" s="289" t="str">
        <f t="shared" si="82"/>
        <v>否</v>
      </c>
    </row>
    <row r="751" ht="37.5" hidden="1" customHeight="1" spans="1:8">
      <c r="A751" s="296">
        <v>2110304</v>
      </c>
      <c r="B751" s="297" t="s">
        <v>744</v>
      </c>
      <c r="C751" s="298"/>
      <c r="D751" s="298">
        <f t="shared" si="83"/>
        <v>0</v>
      </c>
      <c r="E751" s="298"/>
      <c r="F751" s="298">
        <v>0</v>
      </c>
      <c r="G751" s="298">
        <f t="shared" si="80"/>
        <v>0</v>
      </c>
      <c r="H751" s="289" t="str">
        <f t="shared" si="82"/>
        <v>否</v>
      </c>
    </row>
    <row r="752" ht="37.5" hidden="1" customHeight="1" spans="1:8">
      <c r="A752" s="296">
        <v>2110305</v>
      </c>
      <c r="B752" s="297" t="s">
        <v>745</v>
      </c>
      <c r="C752" s="298"/>
      <c r="D752" s="298">
        <f t="shared" si="83"/>
        <v>0</v>
      </c>
      <c r="E752" s="298"/>
      <c r="F752" s="298">
        <v>0</v>
      </c>
      <c r="G752" s="298">
        <f t="shared" si="80"/>
        <v>0</v>
      </c>
      <c r="H752" s="289" t="str">
        <f t="shared" si="82"/>
        <v>否</v>
      </c>
    </row>
    <row r="753" ht="37.5" hidden="1" customHeight="1" spans="1:8">
      <c r="A753" s="296">
        <v>2110306</v>
      </c>
      <c r="B753" s="297" t="s">
        <v>746</v>
      </c>
      <c r="C753" s="298"/>
      <c r="D753" s="298">
        <f t="shared" si="83"/>
        <v>0</v>
      </c>
      <c r="E753" s="298"/>
      <c r="F753" s="298">
        <v>0</v>
      </c>
      <c r="G753" s="298">
        <f t="shared" si="80"/>
        <v>0</v>
      </c>
      <c r="H753" s="289" t="str">
        <f t="shared" si="82"/>
        <v>否</v>
      </c>
    </row>
    <row r="754" ht="37.5" hidden="1" customHeight="1" spans="1:8">
      <c r="A754" s="296">
        <v>2110307</v>
      </c>
      <c r="B754" s="297" t="s">
        <v>747</v>
      </c>
      <c r="C754" s="298"/>
      <c r="D754" s="298">
        <f t="shared" si="83"/>
        <v>0</v>
      </c>
      <c r="E754" s="298"/>
      <c r="F754" s="298">
        <v>0</v>
      </c>
      <c r="G754" s="298">
        <f t="shared" si="80"/>
        <v>0</v>
      </c>
      <c r="H754" s="289" t="str">
        <f t="shared" si="82"/>
        <v>否</v>
      </c>
    </row>
    <row r="755" ht="37.5" hidden="1" customHeight="1" spans="1:8">
      <c r="A755" s="296">
        <v>2110399</v>
      </c>
      <c r="B755" s="297" t="s">
        <v>748</v>
      </c>
      <c r="C755" s="298"/>
      <c r="D755" s="298">
        <f t="shared" si="83"/>
        <v>0</v>
      </c>
      <c r="E755" s="298"/>
      <c r="F755" s="298">
        <v>0</v>
      </c>
      <c r="G755" s="298">
        <f t="shared" si="80"/>
        <v>0</v>
      </c>
      <c r="H755" s="289" t="str">
        <f t="shared" si="82"/>
        <v>否</v>
      </c>
    </row>
    <row r="756" ht="37.5" customHeight="1" spans="1:8">
      <c r="A756" s="293">
        <v>21104</v>
      </c>
      <c r="B756" s="294" t="s">
        <v>749</v>
      </c>
      <c r="C756" s="295">
        <f>SUM(C757:C762)</f>
        <v>0</v>
      </c>
      <c r="D756" s="295">
        <f>SUM(D757:D762)</f>
        <v>124</v>
      </c>
      <c r="E756" s="295">
        <f>SUM(E757:E762)</f>
        <v>0</v>
      </c>
      <c r="F756" s="295">
        <f>SUM(F757:F762)</f>
        <v>124</v>
      </c>
      <c r="G756" s="295">
        <f>SUM(G757:G762)</f>
        <v>124</v>
      </c>
      <c r="H756" s="289" t="s">
        <v>59</v>
      </c>
    </row>
    <row r="757" ht="37.5" customHeight="1" spans="1:8">
      <c r="A757" s="296">
        <v>2110401</v>
      </c>
      <c r="B757" s="297" t="s">
        <v>750</v>
      </c>
      <c r="C757" s="298"/>
      <c r="D757" s="298">
        <f t="shared" ref="D757:D762" si="84">E757+F757</f>
        <v>110</v>
      </c>
      <c r="E757" s="298"/>
      <c r="F757" s="298">
        <v>110</v>
      </c>
      <c r="G757" s="298">
        <f t="shared" si="80"/>
        <v>110</v>
      </c>
      <c r="H757" s="289" t="s">
        <v>59</v>
      </c>
    </row>
    <row r="758" ht="37.5" customHeight="1" spans="1:8">
      <c r="A758" s="305">
        <v>2110402</v>
      </c>
      <c r="B758" s="306" t="s">
        <v>751</v>
      </c>
      <c r="C758" s="307"/>
      <c r="D758" s="307">
        <f t="shared" si="84"/>
        <v>14</v>
      </c>
      <c r="E758" s="307"/>
      <c r="F758" s="307">
        <v>14</v>
      </c>
      <c r="G758" s="307">
        <f t="shared" si="80"/>
        <v>14</v>
      </c>
      <c r="H758" s="289" t="s">
        <v>59</v>
      </c>
    </row>
    <row r="759" ht="37.5" hidden="1" customHeight="1" spans="1:8">
      <c r="A759" s="296">
        <v>2110404</v>
      </c>
      <c r="B759" s="297" t="s">
        <v>752</v>
      </c>
      <c r="C759" s="298"/>
      <c r="D759" s="298">
        <f t="shared" si="84"/>
        <v>0</v>
      </c>
      <c r="E759" s="298"/>
      <c r="F759" s="298">
        <v>0</v>
      </c>
      <c r="G759" s="298">
        <f t="shared" si="80"/>
        <v>0</v>
      </c>
      <c r="H759" s="289" t="str">
        <f t="shared" si="82"/>
        <v>否</v>
      </c>
    </row>
    <row r="760" ht="37.5" hidden="1" customHeight="1" spans="1:8">
      <c r="A760" s="296">
        <v>2110405</v>
      </c>
      <c r="B760" s="297" t="s">
        <v>753</v>
      </c>
      <c r="C760" s="298"/>
      <c r="D760" s="298">
        <f t="shared" si="84"/>
        <v>0</v>
      </c>
      <c r="E760" s="298"/>
      <c r="F760" s="298">
        <v>0</v>
      </c>
      <c r="G760" s="298">
        <f t="shared" si="80"/>
        <v>0</v>
      </c>
      <c r="H760" s="289" t="str">
        <f t="shared" si="82"/>
        <v>否</v>
      </c>
    </row>
    <row r="761" ht="37.5" hidden="1" customHeight="1" spans="1:8">
      <c r="A761" s="296">
        <v>2110406</v>
      </c>
      <c r="B761" s="297" t="s">
        <v>754</v>
      </c>
      <c r="C761" s="298"/>
      <c r="D761" s="298">
        <f t="shared" si="84"/>
        <v>0</v>
      </c>
      <c r="E761" s="298"/>
      <c r="F761" s="298">
        <v>0</v>
      </c>
      <c r="G761" s="298">
        <f t="shared" si="80"/>
        <v>0</v>
      </c>
      <c r="H761" s="289" t="str">
        <f t="shared" si="82"/>
        <v>否</v>
      </c>
    </row>
    <row r="762" ht="37.5" hidden="1" customHeight="1" spans="1:8">
      <c r="A762" s="296">
        <v>2110499</v>
      </c>
      <c r="B762" s="297" t="s">
        <v>755</v>
      </c>
      <c r="C762" s="298"/>
      <c r="D762" s="298">
        <f t="shared" si="84"/>
        <v>0</v>
      </c>
      <c r="E762" s="298"/>
      <c r="F762" s="298">
        <v>0</v>
      </c>
      <c r="G762" s="298">
        <f t="shared" si="80"/>
        <v>0</v>
      </c>
      <c r="H762" s="289" t="str">
        <f t="shared" si="82"/>
        <v>否</v>
      </c>
    </row>
    <row r="763" ht="37.5" customHeight="1" spans="1:8">
      <c r="A763" s="293">
        <v>21105</v>
      </c>
      <c r="B763" s="294" t="s">
        <v>756</v>
      </c>
      <c r="C763" s="301">
        <f>SUM(C764:C769)</f>
        <v>0</v>
      </c>
      <c r="D763" s="301">
        <f>SUM(D764:D769)</f>
        <v>689</v>
      </c>
      <c r="E763" s="301">
        <f>SUM(E764:E769)</f>
        <v>0</v>
      </c>
      <c r="F763" s="301">
        <f>SUM(F764:F769)</f>
        <v>689</v>
      </c>
      <c r="G763" s="301">
        <f>SUM(G764:G769)</f>
        <v>689</v>
      </c>
      <c r="H763" s="289" t="s">
        <v>59</v>
      </c>
    </row>
    <row r="764" ht="37.5" customHeight="1" spans="1:8">
      <c r="A764" s="305">
        <v>2110501</v>
      </c>
      <c r="B764" s="306" t="s">
        <v>757</v>
      </c>
      <c r="C764" s="310"/>
      <c r="D764" s="307">
        <f t="shared" ref="D764:D769" si="85">E764+F764</f>
        <v>689</v>
      </c>
      <c r="E764" s="310"/>
      <c r="F764" s="307">
        <v>689</v>
      </c>
      <c r="G764" s="310">
        <f t="shared" si="80"/>
        <v>689</v>
      </c>
      <c r="H764" s="289" t="s">
        <v>59</v>
      </c>
    </row>
    <row r="765" ht="37.5" hidden="1" customHeight="1" spans="1:8">
      <c r="A765" s="296">
        <v>2110502</v>
      </c>
      <c r="B765" s="297" t="s">
        <v>758</v>
      </c>
      <c r="C765" s="298"/>
      <c r="D765" s="298">
        <f t="shared" si="85"/>
        <v>0</v>
      </c>
      <c r="E765" s="298"/>
      <c r="F765" s="298">
        <v>0</v>
      </c>
      <c r="G765" s="298">
        <f t="shared" si="80"/>
        <v>0</v>
      </c>
      <c r="H765" s="289" t="str">
        <f t="shared" si="82"/>
        <v>否</v>
      </c>
    </row>
    <row r="766" ht="37.5" hidden="1" customHeight="1" spans="1:8">
      <c r="A766" s="296">
        <v>2110503</v>
      </c>
      <c r="B766" s="297" t="s">
        <v>759</v>
      </c>
      <c r="C766" s="298"/>
      <c r="D766" s="298">
        <f t="shared" si="85"/>
        <v>0</v>
      </c>
      <c r="E766" s="298"/>
      <c r="F766" s="298">
        <v>0</v>
      </c>
      <c r="G766" s="298">
        <f t="shared" si="80"/>
        <v>0</v>
      </c>
      <c r="H766" s="289" t="str">
        <f t="shared" si="82"/>
        <v>否</v>
      </c>
    </row>
    <row r="767" ht="37.5" hidden="1" customHeight="1" spans="1:8">
      <c r="A767" s="296">
        <v>2110506</v>
      </c>
      <c r="B767" s="297" t="s">
        <v>760</v>
      </c>
      <c r="C767" s="298"/>
      <c r="D767" s="298">
        <f t="shared" si="85"/>
        <v>0</v>
      </c>
      <c r="E767" s="298"/>
      <c r="F767" s="298">
        <v>0</v>
      </c>
      <c r="G767" s="298">
        <f t="shared" si="80"/>
        <v>0</v>
      </c>
      <c r="H767" s="289" t="str">
        <f t="shared" si="82"/>
        <v>否</v>
      </c>
    </row>
    <row r="768" ht="37.5" hidden="1" customHeight="1" spans="1:8">
      <c r="A768" s="296">
        <v>2110507</v>
      </c>
      <c r="B768" s="297" t="s">
        <v>761</v>
      </c>
      <c r="C768" s="298"/>
      <c r="D768" s="298">
        <f t="shared" si="85"/>
        <v>0</v>
      </c>
      <c r="E768" s="298"/>
      <c r="F768" s="298">
        <v>0</v>
      </c>
      <c r="G768" s="298">
        <f t="shared" si="80"/>
        <v>0</v>
      </c>
      <c r="H768" s="289" t="str">
        <f t="shared" si="82"/>
        <v>否</v>
      </c>
    </row>
    <row r="769" ht="37.5" hidden="1" customHeight="1" spans="1:8">
      <c r="A769" s="296">
        <v>2110599</v>
      </c>
      <c r="B769" s="297" t="s">
        <v>762</v>
      </c>
      <c r="C769" s="298"/>
      <c r="D769" s="298">
        <f t="shared" si="85"/>
        <v>0</v>
      </c>
      <c r="E769" s="298"/>
      <c r="F769" s="298">
        <v>0</v>
      </c>
      <c r="G769" s="298">
        <f t="shared" si="80"/>
        <v>0</v>
      </c>
      <c r="H769" s="289" t="str">
        <f t="shared" si="82"/>
        <v>否</v>
      </c>
    </row>
    <row r="770" ht="37.5" customHeight="1" spans="1:8">
      <c r="A770" s="293">
        <v>21107</v>
      </c>
      <c r="B770" s="294" t="s">
        <v>763</v>
      </c>
      <c r="C770" s="295">
        <f>SUM(C771:C772)</f>
        <v>29</v>
      </c>
      <c r="D770" s="295">
        <f>SUM(D771:D772)</f>
        <v>11</v>
      </c>
      <c r="E770" s="295">
        <f>SUM(E771:E772)</f>
        <v>0</v>
      </c>
      <c r="F770" s="295">
        <f>SUM(F771:F772)</f>
        <v>11</v>
      </c>
      <c r="G770" s="295">
        <f>SUM(G771:G772)</f>
        <v>40</v>
      </c>
      <c r="H770" s="289" t="str">
        <f>IF(LEN(A770)=3,"是",IF(B770&lt;&gt;"",IF(SUM(C770:C770)&lt;&gt;0,"是","否"),"是"))</f>
        <v>是</v>
      </c>
    </row>
    <row r="771" ht="37.5" hidden="1" customHeight="1" spans="1:8">
      <c r="A771" s="296">
        <v>2110704</v>
      </c>
      <c r="B771" s="297" t="s">
        <v>764</v>
      </c>
      <c r="C771" s="298"/>
      <c r="D771" s="298">
        <f>E771+F771</f>
        <v>0</v>
      </c>
      <c r="E771" s="298"/>
      <c r="F771" s="298">
        <v>0</v>
      </c>
      <c r="G771" s="298">
        <f>C771+D771</f>
        <v>0</v>
      </c>
      <c r="H771" s="289" t="str">
        <f t="shared" si="82"/>
        <v>否</v>
      </c>
    </row>
    <row r="772" ht="37.5" customHeight="1" spans="1:8">
      <c r="A772" s="296">
        <v>2110799</v>
      </c>
      <c r="B772" s="297" t="s">
        <v>765</v>
      </c>
      <c r="C772" s="298">
        <v>29</v>
      </c>
      <c r="D772" s="298">
        <f>E772+F772</f>
        <v>11</v>
      </c>
      <c r="E772" s="298"/>
      <c r="F772" s="298">
        <v>11</v>
      </c>
      <c r="G772" s="298">
        <f>C772+D772</f>
        <v>40</v>
      </c>
      <c r="H772" s="289" t="str">
        <f>IF(LEN(A772)=3,"是",IF(B772&lt;&gt;"",IF(SUM(C772:C772)&lt;&gt;0,"是","否"),"是"))</f>
        <v>是</v>
      </c>
    </row>
    <row r="773" ht="37.5" hidden="1" customHeight="1" spans="1:8">
      <c r="A773" s="293">
        <v>21108</v>
      </c>
      <c r="B773" s="294" t="s">
        <v>766</v>
      </c>
      <c r="C773" s="295">
        <f>SUM(C774:C775)</f>
        <v>0</v>
      </c>
      <c r="D773" s="295">
        <f>SUM(D774:D775)</f>
        <v>0</v>
      </c>
      <c r="E773" s="295">
        <f>SUM(E774:E775)</f>
        <v>0</v>
      </c>
      <c r="F773" s="295">
        <f>SUM(F774:F775)</f>
        <v>0</v>
      </c>
      <c r="G773" s="295">
        <f>SUM(G774:G775)</f>
        <v>0</v>
      </c>
      <c r="H773" s="289" t="str">
        <f t="shared" si="82"/>
        <v>否</v>
      </c>
    </row>
    <row r="774" ht="37.5" hidden="1" customHeight="1" spans="1:8">
      <c r="A774" s="296">
        <v>2110804</v>
      </c>
      <c r="B774" s="297" t="s">
        <v>767</v>
      </c>
      <c r="C774" s="298"/>
      <c r="D774" s="298">
        <f>E774+F774</f>
        <v>0</v>
      </c>
      <c r="E774" s="298"/>
      <c r="F774" s="298">
        <v>0</v>
      </c>
      <c r="G774" s="298">
        <f>C774+D774</f>
        <v>0</v>
      </c>
      <c r="H774" s="289" t="str">
        <f t="shared" si="82"/>
        <v>否</v>
      </c>
    </row>
    <row r="775" ht="37.5" hidden="1" customHeight="1" spans="1:8">
      <c r="A775" s="296">
        <v>2110899</v>
      </c>
      <c r="B775" s="297" t="s">
        <v>768</v>
      </c>
      <c r="C775" s="298"/>
      <c r="D775" s="298">
        <f>E775+F775</f>
        <v>0</v>
      </c>
      <c r="E775" s="298"/>
      <c r="F775" s="298">
        <v>0</v>
      </c>
      <c r="G775" s="298">
        <f>C775+D775</f>
        <v>0</v>
      </c>
      <c r="H775" s="289" t="str">
        <f t="shared" si="82"/>
        <v>否</v>
      </c>
    </row>
    <row r="776" ht="37.5" hidden="1" customHeight="1" spans="1:8">
      <c r="A776" s="293">
        <v>21109</v>
      </c>
      <c r="B776" s="294" t="s">
        <v>769</v>
      </c>
      <c r="C776" s="295">
        <f>C777</f>
        <v>0</v>
      </c>
      <c r="D776" s="295">
        <f>D777</f>
        <v>0</v>
      </c>
      <c r="E776" s="295">
        <f>E777</f>
        <v>0</v>
      </c>
      <c r="F776" s="295">
        <f>F777</f>
        <v>0</v>
      </c>
      <c r="G776" s="295">
        <f>G777</f>
        <v>0</v>
      </c>
      <c r="H776" s="289" t="str">
        <f t="shared" si="82"/>
        <v>否</v>
      </c>
    </row>
    <row r="777" ht="37.5" hidden="1" customHeight="1" spans="1:8">
      <c r="A777" s="296">
        <v>2110901</v>
      </c>
      <c r="B777" s="297" t="s">
        <v>770</v>
      </c>
      <c r="C777" s="298"/>
      <c r="D777" s="298">
        <f>E777+F777</f>
        <v>0</v>
      </c>
      <c r="E777" s="298"/>
      <c r="F777" s="298">
        <v>0</v>
      </c>
      <c r="G777" s="298">
        <f>C777+D777</f>
        <v>0</v>
      </c>
      <c r="H777" s="289" t="str">
        <f t="shared" si="82"/>
        <v>否</v>
      </c>
    </row>
    <row r="778" ht="37.5" customHeight="1" spans="1:8">
      <c r="A778" s="293">
        <v>21110</v>
      </c>
      <c r="B778" s="294" t="s">
        <v>771</v>
      </c>
      <c r="C778" s="295">
        <f>C779</f>
        <v>0</v>
      </c>
      <c r="D778" s="295">
        <f>D779</f>
        <v>20</v>
      </c>
      <c r="E778" s="295">
        <f>E779</f>
        <v>0</v>
      </c>
      <c r="F778" s="295">
        <f>F779</f>
        <v>20</v>
      </c>
      <c r="G778" s="295">
        <f>G779</f>
        <v>20</v>
      </c>
      <c r="H778" s="289" t="s">
        <v>59</v>
      </c>
    </row>
    <row r="779" ht="37.5" customHeight="1" spans="1:8">
      <c r="A779" s="296">
        <v>2111001</v>
      </c>
      <c r="B779" s="297" t="s">
        <v>772</v>
      </c>
      <c r="C779" s="298"/>
      <c r="D779" s="298">
        <f>E779+F779</f>
        <v>20</v>
      </c>
      <c r="E779" s="298"/>
      <c r="F779" s="298">
        <v>20</v>
      </c>
      <c r="G779" s="298">
        <f>C779+D779</f>
        <v>20</v>
      </c>
      <c r="H779" s="289" t="s">
        <v>59</v>
      </c>
    </row>
    <row r="780" ht="37.5" hidden="1" customHeight="1" spans="1:8">
      <c r="A780" s="293">
        <v>21111</v>
      </c>
      <c r="B780" s="294" t="s">
        <v>773</v>
      </c>
      <c r="C780" s="295">
        <f>SUM(C781:C785)</f>
        <v>0</v>
      </c>
      <c r="D780" s="295">
        <f>SUM(D781:D785)</f>
        <v>0</v>
      </c>
      <c r="E780" s="295">
        <f>SUM(E781:E785)</f>
        <v>0</v>
      </c>
      <c r="F780" s="295">
        <f>SUM(F781:F785)</f>
        <v>0</v>
      </c>
      <c r="G780" s="295">
        <f>SUM(G781:G785)</f>
        <v>0</v>
      </c>
      <c r="H780" s="289" t="str">
        <f t="shared" si="82"/>
        <v>否</v>
      </c>
    </row>
    <row r="781" ht="37.5" hidden="1" customHeight="1" spans="1:8">
      <c r="A781" s="296">
        <v>2111101</v>
      </c>
      <c r="B781" s="297" t="s">
        <v>774</v>
      </c>
      <c r="C781" s="298"/>
      <c r="D781" s="298">
        <f>E781+F781</f>
        <v>0</v>
      </c>
      <c r="E781" s="298"/>
      <c r="F781" s="298">
        <v>0</v>
      </c>
      <c r="G781" s="298">
        <f>C781+D781</f>
        <v>0</v>
      </c>
      <c r="H781" s="289" t="str">
        <f t="shared" si="82"/>
        <v>否</v>
      </c>
    </row>
    <row r="782" ht="37.5" hidden="1" customHeight="1" spans="1:8">
      <c r="A782" s="296">
        <v>2111102</v>
      </c>
      <c r="B782" s="297" t="s">
        <v>775</v>
      </c>
      <c r="C782" s="298"/>
      <c r="D782" s="298">
        <f>E782+F782</f>
        <v>0</v>
      </c>
      <c r="E782" s="298"/>
      <c r="F782" s="298">
        <v>0</v>
      </c>
      <c r="G782" s="298">
        <f>C782+D782</f>
        <v>0</v>
      </c>
      <c r="H782" s="289" t="str">
        <f t="shared" si="82"/>
        <v>否</v>
      </c>
    </row>
    <row r="783" ht="37.5" hidden="1" customHeight="1" spans="1:8">
      <c r="A783" s="296">
        <v>2111103</v>
      </c>
      <c r="B783" s="297" t="s">
        <v>776</v>
      </c>
      <c r="C783" s="298"/>
      <c r="D783" s="298">
        <f>E783+F783</f>
        <v>0</v>
      </c>
      <c r="E783" s="298"/>
      <c r="F783" s="298">
        <v>0</v>
      </c>
      <c r="G783" s="298">
        <f>C783+D783</f>
        <v>0</v>
      </c>
      <c r="H783" s="289" t="str">
        <f t="shared" si="82"/>
        <v>否</v>
      </c>
    </row>
    <row r="784" ht="37.5" hidden="1" customHeight="1" spans="1:8">
      <c r="A784" s="296">
        <v>2111104</v>
      </c>
      <c r="B784" s="297" t="s">
        <v>777</v>
      </c>
      <c r="C784" s="298"/>
      <c r="D784" s="298">
        <f>E784+F784</f>
        <v>0</v>
      </c>
      <c r="E784" s="298"/>
      <c r="F784" s="298">
        <v>0</v>
      </c>
      <c r="G784" s="298">
        <f>C784+D784</f>
        <v>0</v>
      </c>
      <c r="H784" s="289" t="str">
        <f t="shared" si="82"/>
        <v>否</v>
      </c>
    </row>
    <row r="785" ht="37.5" hidden="1" customHeight="1" spans="1:8">
      <c r="A785" s="296">
        <v>2111199</v>
      </c>
      <c r="B785" s="297" t="s">
        <v>778</v>
      </c>
      <c r="C785" s="298"/>
      <c r="D785" s="298">
        <f>E785+F785</f>
        <v>0</v>
      </c>
      <c r="E785" s="298"/>
      <c r="F785" s="298">
        <v>0</v>
      </c>
      <c r="G785" s="298">
        <f>C785+D785</f>
        <v>0</v>
      </c>
      <c r="H785" s="289" t="str">
        <f t="shared" si="82"/>
        <v>否</v>
      </c>
    </row>
    <row r="786" ht="37.5" hidden="1" customHeight="1" spans="1:8">
      <c r="A786" s="293">
        <v>21112</v>
      </c>
      <c r="B786" s="294" t="s">
        <v>779</v>
      </c>
      <c r="C786" s="295">
        <f>C787</f>
        <v>0</v>
      </c>
      <c r="D786" s="295">
        <f>D787</f>
        <v>0</v>
      </c>
      <c r="E786" s="295">
        <f>E787</f>
        <v>0</v>
      </c>
      <c r="F786" s="295">
        <f>F787</f>
        <v>0</v>
      </c>
      <c r="G786" s="295">
        <f>G787</f>
        <v>0</v>
      </c>
      <c r="H786" s="289" t="str">
        <f t="shared" si="82"/>
        <v>否</v>
      </c>
    </row>
    <row r="787" ht="37.5" hidden="1" customHeight="1" spans="1:8">
      <c r="A787" s="296">
        <v>2111201</v>
      </c>
      <c r="B787" s="297" t="s">
        <v>780</v>
      </c>
      <c r="C787" s="298"/>
      <c r="D787" s="298">
        <f>E787+F787</f>
        <v>0</v>
      </c>
      <c r="E787" s="298"/>
      <c r="F787" s="298">
        <v>0</v>
      </c>
      <c r="G787" s="298">
        <f t="shared" ref="G787:G850" si="86">C787+D787</f>
        <v>0</v>
      </c>
      <c r="H787" s="289" t="str">
        <f t="shared" si="82"/>
        <v>否</v>
      </c>
    </row>
    <row r="788" ht="37.5" hidden="1" customHeight="1" spans="1:8">
      <c r="A788" s="293">
        <v>21113</v>
      </c>
      <c r="B788" s="294" t="s">
        <v>781</v>
      </c>
      <c r="C788" s="295">
        <f>C789</f>
        <v>0</v>
      </c>
      <c r="D788" s="295">
        <f>D789</f>
        <v>0</v>
      </c>
      <c r="E788" s="295">
        <f>E789</f>
        <v>0</v>
      </c>
      <c r="F788" s="295">
        <f>F789</f>
        <v>0</v>
      </c>
      <c r="G788" s="295">
        <f>G789</f>
        <v>0</v>
      </c>
      <c r="H788" s="289" t="str">
        <f t="shared" si="82"/>
        <v>否</v>
      </c>
    </row>
    <row r="789" ht="37.5" hidden="1" customHeight="1" spans="1:8">
      <c r="A789" s="296">
        <v>2111301</v>
      </c>
      <c r="B789" s="297" t="s">
        <v>782</v>
      </c>
      <c r="C789" s="298"/>
      <c r="D789" s="298">
        <f>E789+F789</f>
        <v>0</v>
      </c>
      <c r="E789" s="298"/>
      <c r="F789" s="298">
        <v>0</v>
      </c>
      <c r="G789" s="298">
        <f t="shared" si="86"/>
        <v>0</v>
      </c>
      <c r="H789" s="289" t="str">
        <f t="shared" ref="H789:H852" si="87">IF(LEN(A789)=3,"是",IF(B789&lt;&gt;"",IF(SUM(C789:C789)&lt;&gt;0,"是","否"),"是"))</f>
        <v>否</v>
      </c>
    </row>
    <row r="790" ht="37.5" hidden="1" customHeight="1" spans="1:8">
      <c r="A790" s="293">
        <v>21114</v>
      </c>
      <c r="B790" s="294" t="s">
        <v>783</v>
      </c>
      <c r="C790" s="295">
        <f>SUM(C791:C800)</f>
        <v>0</v>
      </c>
      <c r="D790" s="295">
        <f>SUM(D791:D800)</f>
        <v>0</v>
      </c>
      <c r="E790" s="295">
        <f>SUM(E791:E800)</f>
        <v>0</v>
      </c>
      <c r="F790" s="295">
        <f>SUM(F791:F800)</f>
        <v>0</v>
      </c>
      <c r="G790" s="295">
        <f>SUM(G791:G800)</f>
        <v>0</v>
      </c>
      <c r="H790" s="289" t="str">
        <f t="shared" si="87"/>
        <v>否</v>
      </c>
    </row>
    <row r="791" ht="37.5" hidden="1" customHeight="1" spans="1:8">
      <c r="A791" s="296">
        <v>2111401</v>
      </c>
      <c r="B791" s="297" t="s">
        <v>209</v>
      </c>
      <c r="C791" s="298"/>
      <c r="D791" s="298">
        <f t="shared" ref="D791:D800" si="88">E791+F791</f>
        <v>0</v>
      </c>
      <c r="E791" s="298"/>
      <c r="F791" s="298">
        <v>0</v>
      </c>
      <c r="G791" s="298">
        <f t="shared" si="86"/>
        <v>0</v>
      </c>
      <c r="H791" s="289" t="str">
        <f t="shared" si="87"/>
        <v>否</v>
      </c>
    </row>
    <row r="792" ht="37.5" hidden="1" customHeight="1" spans="1:8">
      <c r="A792" s="296">
        <v>2111402</v>
      </c>
      <c r="B792" s="297" t="s">
        <v>210</v>
      </c>
      <c r="C792" s="298"/>
      <c r="D792" s="298">
        <f t="shared" si="88"/>
        <v>0</v>
      </c>
      <c r="E792" s="298"/>
      <c r="F792" s="298">
        <v>0</v>
      </c>
      <c r="G792" s="298">
        <f t="shared" si="86"/>
        <v>0</v>
      </c>
      <c r="H792" s="289" t="str">
        <f t="shared" si="87"/>
        <v>否</v>
      </c>
    </row>
    <row r="793" ht="37.5" hidden="1" customHeight="1" spans="1:8">
      <c r="A793" s="296">
        <v>2111403</v>
      </c>
      <c r="B793" s="297" t="s">
        <v>211</v>
      </c>
      <c r="C793" s="298"/>
      <c r="D793" s="298">
        <f t="shared" si="88"/>
        <v>0</v>
      </c>
      <c r="E793" s="298"/>
      <c r="F793" s="298">
        <v>0</v>
      </c>
      <c r="G793" s="298">
        <f t="shared" si="86"/>
        <v>0</v>
      </c>
      <c r="H793" s="289" t="str">
        <f t="shared" si="87"/>
        <v>否</v>
      </c>
    </row>
    <row r="794" ht="37.5" hidden="1" customHeight="1" spans="1:8">
      <c r="A794" s="296">
        <v>2111406</v>
      </c>
      <c r="B794" s="297" t="s">
        <v>784</v>
      </c>
      <c r="C794" s="298"/>
      <c r="D794" s="298">
        <f t="shared" si="88"/>
        <v>0</v>
      </c>
      <c r="E794" s="298"/>
      <c r="F794" s="298">
        <v>0</v>
      </c>
      <c r="G794" s="298">
        <f t="shared" si="86"/>
        <v>0</v>
      </c>
      <c r="H794" s="289" t="str">
        <f t="shared" si="87"/>
        <v>否</v>
      </c>
    </row>
    <row r="795" ht="37.5" hidden="1" customHeight="1" spans="1:8">
      <c r="A795" s="296">
        <v>2111407</v>
      </c>
      <c r="B795" s="297" t="s">
        <v>785</v>
      </c>
      <c r="C795" s="298"/>
      <c r="D795" s="298">
        <f t="shared" si="88"/>
        <v>0</v>
      </c>
      <c r="E795" s="298"/>
      <c r="F795" s="298">
        <v>0</v>
      </c>
      <c r="G795" s="298">
        <f t="shared" si="86"/>
        <v>0</v>
      </c>
      <c r="H795" s="289" t="str">
        <f t="shared" si="87"/>
        <v>否</v>
      </c>
    </row>
    <row r="796" ht="37.5" hidden="1" customHeight="1" spans="1:8">
      <c r="A796" s="296">
        <v>2111408</v>
      </c>
      <c r="B796" s="297" t="s">
        <v>786</v>
      </c>
      <c r="C796" s="298"/>
      <c r="D796" s="298">
        <f t="shared" si="88"/>
        <v>0</v>
      </c>
      <c r="E796" s="298"/>
      <c r="F796" s="298">
        <v>0</v>
      </c>
      <c r="G796" s="298">
        <f t="shared" si="86"/>
        <v>0</v>
      </c>
      <c r="H796" s="289" t="str">
        <f t="shared" si="87"/>
        <v>否</v>
      </c>
    </row>
    <row r="797" ht="37.5" hidden="1" customHeight="1" spans="1:8">
      <c r="A797" s="296">
        <v>2111411</v>
      </c>
      <c r="B797" s="297" t="s">
        <v>249</v>
      </c>
      <c r="C797" s="298"/>
      <c r="D797" s="298">
        <f t="shared" si="88"/>
        <v>0</v>
      </c>
      <c r="E797" s="298"/>
      <c r="F797" s="298">
        <v>0</v>
      </c>
      <c r="G797" s="298">
        <f t="shared" si="86"/>
        <v>0</v>
      </c>
      <c r="H797" s="289" t="str">
        <f t="shared" si="87"/>
        <v>否</v>
      </c>
    </row>
    <row r="798" ht="37.5" hidden="1" customHeight="1" spans="1:8">
      <c r="A798" s="296">
        <v>2111413</v>
      </c>
      <c r="B798" s="297" t="s">
        <v>787</v>
      </c>
      <c r="C798" s="298"/>
      <c r="D798" s="298">
        <f t="shared" si="88"/>
        <v>0</v>
      </c>
      <c r="E798" s="298"/>
      <c r="F798" s="298">
        <v>0</v>
      </c>
      <c r="G798" s="298">
        <f t="shared" si="86"/>
        <v>0</v>
      </c>
      <c r="H798" s="289" t="str">
        <f t="shared" si="87"/>
        <v>否</v>
      </c>
    </row>
    <row r="799" ht="37.5" hidden="1" customHeight="1" spans="1:8">
      <c r="A799" s="296">
        <v>2111450</v>
      </c>
      <c r="B799" s="297" t="s">
        <v>218</v>
      </c>
      <c r="C799" s="298"/>
      <c r="D799" s="298">
        <f t="shared" si="88"/>
        <v>0</v>
      </c>
      <c r="E799" s="298"/>
      <c r="F799" s="298">
        <v>0</v>
      </c>
      <c r="G799" s="298">
        <f t="shared" si="86"/>
        <v>0</v>
      </c>
      <c r="H799" s="289" t="str">
        <f t="shared" si="87"/>
        <v>否</v>
      </c>
    </row>
    <row r="800" ht="37.5" hidden="1" customHeight="1" spans="1:8">
      <c r="A800" s="296">
        <v>2111499</v>
      </c>
      <c r="B800" s="297" t="s">
        <v>788</v>
      </c>
      <c r="C800" s="298"/>
      <c r="D800" s="298">
        <f t="shared" si="88"/>
        <v>0</v>
      </c>
      <c r="E800" s="298"/>
      <c r="F800" s="298">
        <v>0</v>
      </c>
      <c r="G800" s="298">
        <f t="shared" si="86"/>
        <v>0</v>
      </c>
      <c r="H800" s="289" t="str">
        <f t="shared" si="87"/>
        <v>否</v>
      </c>
    </row>
    <row r="801" ht="37.5" customHeight="1" spans="1:8">
      <c r="A801" s="293">
        <v>21199</v>
      </c>
      <c r="B801" s="294" t="s">
        <v>789</v>
      </c>
      <c r="C801" s="295">
        <f>C802</f>
        <v>105</v>
      </c>
      <c r="D801" s="295">
        <f>D802</f>
        <v>-50</v>
      </c>
      <c r="E801" s="295">
        <f>E802</f>
        <v>0</v>
      </c>
      <c r="F801" s="295">
        <f>F802</f>
        <v>-50</v>
      </c>
      <c r="G801" s="295">
        <f>G802</f>
        <v>55</v>
      </c>
      <c r="H801" s="289" t="str">
        <f>IF(LEN(A801)=3,"是",IF(B801&lt;&gt;"",IF(SUM(C801:C801)&lt;&gt;0,"是","否"),"是"))</f>
        <v>是</v>
      </c>
    </row>
    <row r="802" ht="37.5" customHeight="1" spans="1:8">
      <c r="A802" s="296">
        <v>2119999</v>
      </c>
      <c r="B802" s="297" t="s">
        <v>790</v>
      </c>
      <c r="C802" s="298">
        <v>105</v>
      </c>
      <c r="D802" s="298">
        <f>E802+F802</f>
        <v>-50</v>
      </c>
      <c r="E802" s="298"/>
      <c r="F802" s="298">
        <v>-50</v>
      </c>
      <c r="G802" s="298">
        <f t="shared" si="86"/>
        <v>55</v>
      </c>
      <c r="H802" s="289" t="str">
        <f>IF(LEN(A802)=3,"是",IF(B802&lt;&gt;"",IF(SUM(C802:C802)&lt;&gt;0,"是","否"),"是"))</f>
        <v>是</v>
      </c>
    </row>
    <row r="803" ht="37.5" customHeight="1" spans="1:8">
      <c r="A803" s="290">
        <v>212</v>
      </c>
      <c r="B803" s="291" t="s">
        <v>791</v>
      </c>
      <c r="C803" s="288">
        <f>C804+C815+C817+C820+C822+C824</f>
        <v>6254</v>
      </c>
      <c r="D803" s="288">
        <f>D804+D815+D817+D820+D822+D824</f>
        <v>11768</v>
      </c>
      <c r="E803" s="288">
        <f>E804+E815+E817+E820+E822+E824</f>
        <v>0</v>
      </c>
      <c r="F803" s="288">
        <f>F804+F815+F817+F820+F822+F824</f>
        <v>11768</v>
      </c>
      <c r="G803" s="288">
        <f>G804+G815+G817+G820+G822+G824</f>
        <v>18022</v>
      </c>
      <c r="H803" s="289" t="str">
        <f>IF(LEN(A803)=3,"是",IF(B803&lt;&gt;"",IF(SUM(C803:C803)&lt;&gt;0,"是","否"),"是"))</f>
        <v>是</v>
      </c>
    </row>
    <row r="804" ht="37.5" customHeight="1" spans="1:8">
      <c r="A804" s="293">
        <v>21201</v>
      </c>
      <c r="B804" s="294" t="s">
        <v>792</v>
      </c>
      <c r="C804" s="295">
        <f>SUM(C805:C814)</f>
        <v>2581</v>
      </c>
      <c r="D804" s="295">
        <f>SUM(D805:D814)</f>
        <v>-994</v>
      </c>
      <c r="E804" s="295">
        <f>SUM(E805:E814)</f>
        <v>0</v>
      </c>
      <c r="F804" s="295">
        <f>SUM(F805:F814)</f>
        <v>-994</v>
      </c>
      <c r="G804" s="295">
        <f>SUM(G805:G814)</f>
        <v>1587</v>
      </c>
      <c r="H804" s="289" t="str">
        <f>IF(LEN(A804)=3,"是",IF(B804&lt;&gt;"",IF(SUM(C804:C804)&lt;&gt;0,"是","否"),"是"))</f>
        <v>是</v>
      </c>
    </row>
    <row r="805" ht="37.5" customHeight="1" spans="1:8">
      <c r="A805" s="296">
        <v>2120101</v>
      </c>
      <c r="B805" s="297" t="s">
        <v>209</v>
      </c>
      <c r="C805" s="298">
        <v>792</v>
      </c>
      <c r="D805" s="298">
        <f t="shared" ref="D805:D814" si="89">E805+F805</f>
        <v>-29</v>
      </c>
      <c r="E805" s="298"/>
      <c r="F805" s="298">
        <v>-29</v>
      </c>
      <c r="G805" s="298">
        <f t="shared" si="86"/>
        <v>763</v>
      </c>
      <c r="H805" s="289" t="str">
        <f>IF(LEN(A805)=3,"是",IF(B805&lt;&gt;"",IF(SUM(C805:C805)&lt;&gt;0,"是","否"),"是"))</f>
        <v>是</v>
      </c>
    </row>
    <row r="806" ht="37.5" hidden="1" customHeight="1" spans="1:8">
      <c r="A806" s="296">
        <v>2120102</v>
      </c>
      <c r="B806" s="297" t="s">
        <v>210</v>
      </c>
      <c r="C806" s="298"/>
      <c r="D806" s="298">
        <f t="shared" si="89"/>
        <v>0</v>
      </c>
      <c r="E806" s="298"/>
      <c r="F806" s="298">
        <v>0</v>
      </c>
      <c r="G806" s="298">
        <f t="shared" si="86"/>
        <v>0</v>
      </c>
      <c r="H806" s="289" t="str">
        <f t="shared" si="87"/>
        <v>否</v>
      </c>
    </row>
    <row r="807" ht="37.5" hidden="1" customHeight="1" spans="1:8">
      <c r="A807" s="296">
        <v>2120103</v>
      </c>
      <c r="B807" s="297" t="s">
        <v>211</v>
      </c>
      <c r="C807" s="298"/>
      <c r="D807" s="298">
        <f t="shared" si="89"/>
        <v>0</v>
      </c>
      <c r="E807" s="298"/>
      <c r="F807" s="298">
        <v>0</v>
      </c>
      <c r="G807" s="298">
        <f t="shared" si="86"/>
        <v>0</v>
      </c>
      <c r="H807" s="289" t="str">
        <f t="shared" si="87"/>
        <v>否</v>
      </c>
    </row>
    <row r="808" ht="37.5" customHeight="1" spans="1:8">
      <c r="A808" s="296">
        <v>2120104</v>
      </c>
      <c r="B808" s="297" t="s">
        <v>793</v>
      </c>
      <c r="C808" s="298">
        <v>1789</v>
      </c>
      <c r="D808" s="298">
        <f t="shared" si="89"/>
        <v>-442</v>
      </c>
      <c r="E808" s="298"/>
      <c r="F808" s="298">
        <v>-442</v>
      </c>
      <c r="G808" s="298">
        <f t="shared" si="86"/>
        <v>1347</v>
      </c>
      <c r="H808" s="289" t="str">
        <f>IF(LEN(A808)=3,"是",IF(B808&lt;&gt;"",IF(SUM(C808:C808)&lt;&gt;0,"是","否"),"是"))</f>
        <v>是</v>
      </c>
    </row>
    <row r="809" ht="37.5" hidden="1" customHeight="1" spans="1:8">
      <c r="A809" s="296">
        <v>2120105</v>
      </c>
      <c r="B809" s="297" t="s">
        <v>794</v>
      </c>
      <c r="C809" s="298"/>
      <c r="D809" s="298">
        <f t="shared" si="89"/>
        <v>0</v>
      </c>
      <c r="E809" s="298"/>
      <c r="F809" s="298">
        <v>0</v>
      </c>
      <c r="G809" s="298">
        <f t="shared" si="86"/>
        <v>0</v>
      </c>
      <c r="H809" s="289" t="str">
        <f t="shared" si="87"/>
        <v>否</v>
      </c>
    </row>
    <row r="810" ht="37.5" hidden="1" customHeight="1" spans="1:8">
      <c r="A810" s="296">
        <v>2120106</v>
      </c>
      <c r="B810" s="297" t="s">
        <v>795</v>
      </c>
      <c r="C810" s="298"/>
      <c r="D810" s="298">
        <f t="shared" si="89"/>
        <v>0</v>
      </c>
      <c r="E810" s="298"/>
      <c r="F810" s="298">
        <v>0</v>
      </c>
      <c r="G810" s="298">
        <f t="shared" si="86"/>
        <v>0</v>
      </c>
      <c r="H810" s="289" t="str">
        <f t="shared" si="87"/>
        <v>否</v>
      </c>
    </row>
    <row r="811" ht="37.5" hidden="1" customHeight="1" spans="1:8">
      <c r="A811" s="296">
        <v>2120107</v>
      </c>
      <c r="B811" s="297" t="s">
        <v>796</v>
      </c>
      <c r="C811" s="298"/>
      <c r="D811" s="298">
        <f t="shared" si="89"/>
        <v>0</v>
      </c>
      <c r="E811" s="298"/>
      <c r="F811" s="298">
        <v>0</v>
      </c>
      <c r="G811" s="298">
        <f t="shared" si="86"/>
        <v>0</v>
      </c>
      <c r="H811" s="289" t="str">
        <f t="shared" si="87"/>
        <v>否</v>
      </c>
    </row>
    <row r="812" ht="37.5" hidden="1" customHeight="1" spans="1:8">
      <c r="A812" s="296">
        <v>2120109</v>
      </c>
      <c r="B812" s="297" t="s">
        <v>797</v>
      </c>
      <c r="C812" s="298"/>
      <c r="D812" s="298">
        <f t="shared" si="89"/>
        <v>0</v>
      </c>
      <c r="E812" s="298"/>
      <c r="F812" s="298">
        <v>0</v>
      </c>
      <c r="G812" s="298">
        <f t="shared" si="86"/>
        <v>0</v>
      </c>
      <c r="H812" s="289" t="str">
        <f t="shared" si="87"/>
        <v>否</v>
      </c>
    </row>
    <row r="813" ht="37.5" hidden="1" customHeight="1" spans="1:8">
      <c r="A813" s="296">
        <v>2120110</v>
      </c>
      <c r="B813" s="297" t="s">
        <v>798</v>
      </c>
      <c r="C813" s="298"/>
      <c r="D813" s="298">
        <f t="shared" si="89"/>
        <v>0</v>
      </c>
      <c r="E813" s="298"/>
      <c r="F813" s="298">
        <v>0</v>
      </c>
      <c r="G813" s="298">
        <f t="shared" si="86"/>
        <v>0</v>
      </c>
      <c r="H813" s="289" t="str">
        <f t="shared" si="87"/>
        <v>否</v>
      </c>
    </row>
    <row r="814" ht="37.5" customHeight="1" spans="1:8">
      <c r="A814" s="296">
        <v>2120199</v>
      </c>
      <c r="B814" s="297" t="s">
        <v>799</v>
      </c>
      <c r="C814" s="298"/>
      <c r="D814" s="298">
        <f t="shared" si="89"/>
        <v>-523</v>
      </c>
      <c r="E814" s="298"/>
      <c r="F814" s="298">
        <v>-523</v>
      </c>
      <c r="G814" s="298">
        <f t="shared" si="86"/>
        <v>-523</v>
      </c>
      <c r="H814" s="289" t="s">
        <v>59</v>
      </c>
    </row>
    <row r="815" ht="37.5" customHeight="1" spans="1:8">
      <c r="A815" s="293">
        <v>21202</v>
      </c>
      <c r="B815" s="294" t="s">
        <v>800</v>
      </c>
      <c r="C815" s="301">
        <f>SUM(C816)</f>
        <v>0</v>
      </c>
      <c r="D815" s="301">
        <f>SUM(D816)</f>
        <v>-7</v>
      </c>
      <c r="E815" s="301">
        <f>SUM(E816)</f>
        <v>0</v>
      </c>
      <c r="F815" s="301">
        <f>SUM(F816)</f>
        <v>-7</v>
      </c>
      <c r="G815" s="301">
        <f>SUM(G816)</f>
        <v>-7</v>
      </c>
      <c r="H815" s="289" t="s">
        <v>59</v>
      </c>
    </row>
    <row r="816" ht="37.5" customHeight="1" spans="1:8">
      <c r="A816" s="296">
        <v>2120201</v>
      </c>
      <c r="B816" s="297" t="s">
        <v>801</v>
      </c>
      <c r="C816" s="298"/>
      <c r="D816" s="298">
        <f>E816+F816</f>
        <v>-7</v>
      </c>
      <c r="E816" s="298"/>
      <c r="F816" s="298">
        <v>-7</v>
      </c>
      <c r="G816" s="298">
        <f t="shared" si="86"/>
        <v>-7</v>
      </c>
      <c r="H816" s="289" t="s">
        <v>59</v>
      </c>
    </row>
    <row r="817" ht="37.5" customHeight="1" spans="1:8">
      <c r="A817" s="293">
        <v>21203</v>
      </c>
      <c r="B817" s="294" t="s">
        <v>802</v>
      </c>
      <c r="C817" s="295">
        <f>SUM(C818:C819)</f>
        <v>0</v>
      </c>
      <c r="D817" s="295">
        <f>SUM(D818:D819)</f>
        <v>15354</v>
      </c>
      <c r="E817" s="295">
        <f>SUM(E818:E819)</f>
        <v>0</v>
      </c>
      <c r="F817" s="295">
        <f>SUM(F818:F819)</f>
        <v>15354</v>
      </c>
      <c r="G817" s="295">
        <f>SUM(G818:G819)</f>
        <v>15354</v>
      </c>
      <c r="H817" s="289" t="s">
        <v>59</v>
      </c>
    </row>
    <row r="818" ht="37.5" customHeight="1" spans="1:8">
      <c r="A818" s="296">
        <v>2120303</v>
      </c>
      <c r="B818" s="297" t="s">
        <v>803</v>
      </c>
      <c r="C818" s="298"/>
      <c r="D818" s="298">
        <f>E818+F818</f>
        <v>310</v>
      </c>
      <c r="E818" s="298"/>
      <c r="F818" s="298">
        <v>310</v>
      </c>
      <c r="G818" s="298">
        <f t="shared" si="86"/>
        <v>310</v>
      </c>
      <c r="H818" s="289" t="s">
        <v>59</v>
      </c>
    </row>
    <row r="819" ht="37.5" customHeight="1" spans="1:8">
      <c r="A819" s="296">
        <v>2120399</v>
      </c>
      <c r="B819" s="297" t="s">
        <v>804</v>
      </c>
      <c r="C819" s="298"/>
      <c r="D819" s="298">
        <f>E819+F819</f>
        <v>15044</v>
      </c>
      <c r="E819" s="298"/>
      <c r="F819" s="298">
        <v>15044</v>
      </c>
      <c r="G819" s="298">
        <f t="shared" si="86"/>
        <v>15044</v>
      </c>
      <c r="H819" s="289" t="s">
        <v>59</v>
      </c>
    </row>
    <row r="820" ht="37.5" customHeight="1" spans="1:8">
      <c r="A820" s="293">
        <v>21205</v>
      </c>
      <c r="B820" s="294" t="s">
        <v>805</v>
      </c>
      <c r="C820" s="295">
        <f t="shared" ref="C820:C824" si="90">C821</f>
        <v>3319</v>
      </c>
      <c r="D820" s="295">
        <f>D821</f>
        <v>-2351</v>
      </c>
      <c r="E820" s="295">
        <f>E821</f>
        <v>0</v>
      </c>
      <c r="F820" s="295">
        <f>F821</f>
        <v>-2351</v>
      </c>
      <c r="G820" s="295">
        <f>G821</f>
        <v>968</v>
      </c>
      <c r="H820" s="289" t="str">
        <f>IF(LEN(A820)=3,"是",IF(B820&lt;&gt;"",IF(SUM(C820:C820)&lt;&gt;0,"是","否"),"是"))</f>
        <v>是</v>
      </c>
    </row>
    <row r="821" ht="37.5" customHeight="1" spans="1:8">
      <c r="A821" s="296">
        <v>2120501</v>
      </c>
      <c r="B821" s="297" t="s">
        <v>806</v>
      </c>
      <c r="C821" s="298">
        <v>3319</v>
      </c>
      <c r="D821" s="298">
        <f>E821+F821</f>
        <v>-2351</v>
      </c>
      <c r="E821" s="298"/>
      <c r="F821" s="298">
        <v>-2351</v>
      </c>
      <c r="G821" s="298">
        <f t="shared" si="86"/>
        <v>968</v>
      </c>
      <c r="H821" s="289" t="str">
        <f>IF(LEN(A821)=3,"是",IF(B821&lt;&gt;"",IF(SUM(C821:C821)&lt;&gt;0,"是","否"),"是"))</f>
        <v>是</v>
      </c>
    </row>
    <row r="822" ht="37.5" hidden="1" customHeight="1" spans="1:8">
      <c r="A822" s="293">
        <v>21206</v>
      </c>
      <c r="B822" s="294" t="s">
        <v>807</v>
      </c>
      <c r="C822" s="295">
        <f t="shared" si="90"/>
        <v>0</v>
      </c>
      <c r="D822" s="295">
        <f>D823</f>
        <v>0</v>
      </c>
      <c r="E822" s="295">
        <f>E823</f>
        <v>0</v>
      </c>
      <c r="F822" s="295">
        <f>F823</f>
        <v>0</v>
      </c>
      <c r="G822" s="295">
        <f>G823</f>
        <v>0</v>
      </c>
      <c r="H822" s="289" t="str">
        <f t="shared" si="87"/>
        <v>否</v>
      </c>
    </row>
    <row r="823" ht="37.5" hidden="1" customHeight="1" spans="1:8">
      <c r="A823" s="296">
        <v>2120601</v>
      </c>
      <c r="B823" s="297" t="s">
        <v>808</v>
      </c>
      <c r="C823" s="298"/>
      <c r="D823" s="298">
        <f>E823+F823</f>
        <v>0</v>
      </c>
      <c r="E823" s="298"/>
      <c r="F823" s="298">
        <v>0</v>
      </c>
      <c r="G823" s="298">
        <f t="shared" si="86"/>
        <v>0</v>
      </c>
      <c r="H823" s="289" t="str">
        <f t="shared" si="87"/>
        <v>否</v>
      </c>
    </row>
    <row r="824" ht="37.5" customHeight="1" spans="1:8">
      <c r="A824" s="293">
        <v>21299</v>
      </c>
      <c r="B824" s="294" t="s">
        <v>809</v>
      </c>
      <c r="C824" s="295">
        <f t="shared" si="90"/>
        <v>354</v>
      </c>
      <c r="D824" s="295">
        <f>D825</f>
        <v>-234</v>
      </c>
      <c r="E824" s="295">
        <f>E825</f>
        <v>0</v>
      </c>
      <c r="F824" s="295">
        <f>F825</f>
        <v>-234</v>
      </c>
      <c r="G824" s="295">
        <f>G825</f>
        <v>120</v>
      </c>
      <c r="H824" s="289" t="str">
        <f>IF(LEN(A824)=3,"是",IF(B824&lt;&gt;"",IF(SUM(C824:C824)&lt;&gt;0,"是","否"),"是"))</f>
        <v>是</v>
      </c>
    </row>
    <row r="825" ht="37.5" customHeight="1" spans="1:8">
      <c r="A825" s="296">
        <v>2129999</v>
      </c>
      <c r="B825" s="297" t="s">
        <v>810</v>
      </c>
      <c r="C825" s="298">
        <v>354</v>
      </c>
      <c r="D825" s="298">
        <f>E825+F825</f>
        <v>-234</v>
      </c>
      <c r="E825" s="298"/>
      <c r="F825" s="298">
        <v>-234</v>
      </c>
      <c r="G825" s="298">
        <f t="shared" si="86"/>
        <v>120</v>
      </c>
      <c r="H825" s="289" t="str">
        <f>IF(LEN(A825)=3,"是",IF(B825&lt;&gt;"",IF(SUM(C825:C825)&lt;&gt;0,"是","否"),"是"))</f>
        <v>是</v>
      </c>
    </row>
    <row r="826" ht="37.5" customHeight="1" spans="1:8">
      <c r="A826" s="290">
        <v>213</v>
      </c>
      <c r="B826" s="291" t="s">
        <v>811</v>
      </c>
      <c r="C826" s="288">
        <f>C827+C853+C876+C904+C915+C922+C928+C931</f>
        <v>44557</v>
      </c>
      <c r="D826" s="288">
        <f>D827+D853+D876+D904+D915+D922+D928+D931</f>
        <v>3777</v>
      </c>
      <c r="E826" s="288">
        <f>E827+E853+E876+E904+E915+E922+E928+E931</f>
        <v>0</v>
      </c>
      <c r="F826" s="288">
        <f>F827+F853+F876+F904+F915+F922+F928+F931</f>
        <v>3777</v>
      </c>
      <c r="G826" s="288">
        <f>G827+G853+G876+G904+G915+G922+G928+G931</f>
        <v>48334</v>
      </c>
      <c r="H826" s="289" t="str">
        <f>IF(LEN(A826)=3,"是",IF(B826&lt;&gt;"",IF(SUM(C826:C826)&lt;&gt;0,"是","否"),"是"))</f>
        <v>是</v>
      </c>
    </row>
    <row r="827" ht="37.5" customHeight="1" spans="1:8">
      <c r="A827" s="293">
        <v>21301</v>
      </c>
      <c r="B827" s="294" t="s">
        <v>812</v>
      </c>
      <c r="C827" s="295">
        <f>SUM(C828:C852)</f>
        <v>22810</v>
      </c>
      <c r="D827" s="295">
        <f>SUM(D828:D852)</f>
        <v>-5443</v>
      </c>
      <c r="E827" s="295">
        <f>SUM(E828:E852)</f>
        <v>0</v>
      </c>
      <c r="F827" s="295">
        <f>SUM(F828:F852)</f>
        <v>-5443</v>
      </c>
      <c r="G827" s="295">
        <f>SUM(G828:G852)</f>
        <v>17367</v>
      </c>
      <c r="H827" s="289" t="str">
        <f>IF(LEN(A827)=3,"是",IF(B827&lt;&gt;"",IF(SUM(C827:C827)&lt;&gt;0,"是","否"),"是"))</f>
        <v>是</v>
      </c>
    </row>
    <row r="828" ht="37.5" customHeight="1" spans="1:8">
      <c r="A828" s="296">
        <v>2130101</v>
      </c>
      <c r="B828" s="297" t="s">
        <v>209</v>
      </c>
      <c r="C828" s="298">
        <v>358</v>
      </c>
      <c r="D828" s="298">
        <f t="shared" ref="D828:D852" si="91">E828+F828</f>
        <v>-18</v>
      </c>
      <c r="E828" s="298"/>
      <c r="F828" s="298">
        <v>-18</v>
      </c>
      <c r="G828" s="298">
        <f t="shared" si="86"/>
        <v>340</v>
      </c>
      <c r="H828" s="289" t="str">
        <f>IF(LEN(A828)=3,"是",IF(B828&lt;&gt;"",IF(SUM(C828:C828)&lt;&gt;0,"是","否"),"是"))</f>
        <v>是</v>
      </c>
    </row>
    <row r="829" ht="37.5" customHeight="1" spans="1:8">
      <c r="A829" s="305">
        <v>2130102</v>
      </c>
      <c r="B829" s="306" t="s">
        <v>210</v>
      </c>
      <c r="C829" s="298"/>
      <c r="D829" s="298">
        <f t="shared" si="91"/>
        <v>13</v>
      </c>
      <c r="E829" s="298"/>
      <c r="F829" s="298">
        <v>13</v>
      </c>
      <c r="G829" s="298">
        <f t="shared" si="86"/>
        <v>13</v>
      </c>
      <c r="H829" s="289" t="s">
        <v>59</v>
      </c>
    </row>
    <row r="830" ht="37.5" hidden="1" customHeight="1" spans="1:8">
      <c r="A830" s="296">
        <v>2130103</v>
      </c>
      <c r="B830" s="297" t="s">
        <v>211</v>
      </c>
      <c r="C830" s="298"/>
      <c r="D830" s="298">
        <f t="shared" si="91"/>
        <v>0</v>
      </c>
      <c r="E830" s="298"/>
      <c r="F830" s="298">
        <v>0</v>
      </c>
      <c r="G830" s="298">
        <f t="shared" si="86"/>
        <v>0</v>
      </c>
      <c r="H830" s="289" t="str">
        <f t="shared" si="87"/>
        <v>否</v>
      </c>
    </row>
    <row r="831" ht="37.5" customHeight="1" spans="1:8">
      <c r="A831" s="296">
        <v>2130104</v>
      </c>
      <c r="B831" s="297" t="s">
        <v>218</v>
      </c>
      <c r="C831" s="298">
        <v>1549</v>
      </c>
      <c r="D831" s="298">
        <f t="shared" si="91"/>
        <v>-98</v>
      </c>
      <c r="E831" s="298"/>
      <c r="F831" s="298">
        <v>-98</v>
      </c>
      <c r="G831" s="298">
        <f t="shared" si="86"/>
        <v>1451</v>
      </c>
      <c r="H831" s="289" t="str">
        <f>IF(LEN(A831)=3,"是",IF(B831&lt;&gt;"",IF(SUM(C831:C831)&lt;&gt;0,"是","否"),"是"))</f>
        <v>是</v>
      </c>
    </row>
    <row r="832" ht="37.5" hidden="1" customHeight="1" spans="1:8">
      <c r="A832" s="296">
        <v>2130105</v>
      </c>
      <c r="B832" s="297" t="s">
        <v>813</v>
      </c>
      <c r="C832" s="298"/>
      <c r="D832" s="298">
        <f t="shared" si="91"/>
        <v>0</v>
      </c>
      <c r="E832" s="298"/>
      <c r="F832" s="298">
        <v>0</v>
      </c>
      <c r="G832" s="298">
        <f t="shared" ref="G832:G895" si="92">C832+D832</f>
        <v>0</v>
      </c>
      <c r="H832" s="289" t="str">
        <f t="shared" si="87"/>
        <v>否</v>
      </c>
    </row>
    <row r="833" ht="37.5" customHeight="1" spans="1:8">
      <c r="A833" s="296">
        <v>2130106</v>
      </c>
      <c r="B833" s="297" t="s">
        <v>814</v>
      </c>
      <c r="C833" s="298"/>
      <c r="D833" s="298">
        <f t="shared" si="91"/>
        <v>5</v>
      </c>
      <c r="E833" s="298"/>
      <c r="F833" s="298">
        <v>5</v>
      </c>
      <c r="G833" s="298">
        <f t="shared" si="92"/>
        <v>5</v>
      </c>
      <c r="H833" s="289" t="s">
        <v>59</v>
      </c>
    </row>
    <row r="834" ht="37.5" customHeight="1" spans="1:8">
      <c r="A834" s="296">
        <v>2130108</v>
      </c>
      <c r="B834" s="297" t="s">
        <v>815</v>
      </c>
      <c r="C834" s="298"/>
      <c r="D834" s="298">
        <f t="shared" si="91"/>
        <v>75</v>
      </c>
      <c r="E834" s="298"/>
      <c r="F834" s="298">
        <v>75</v>
      </c>
      <c r="G834" s="298">
        <f t="shared" si="92"/>
        <v>75</v>
      </c>
      <c r="H834" s="289" t="s">
        <v>59</v>
      </c>
    </row>
    <row r="835" ht="37.5" hidden="1" customHeight="1" spans="1:8">
      <c r="A835" s="296">
        <v>2130109</v>
      </c>
      <c r="B835" s="297" t="s">
        <v>816</v>
      </c>
      <c r="C835" s="298"/>
      <c r="D835" s="298">
        <f t="shared" si="91"/>
        <v>0</v>
      </c>
      <c r="E835" s="298"/>
      <c r="F835" s="298">
        <v>0</v>
      </c>
      <c r="G835" s="298">
        <f t="shared" si="92"/>
        <v>0</v>
      </c>
      <c r="H835" s="289" t="str">
        <f t="shared" si="87"/>
        <v>否</v>
      </c>
    </row>
    <row r="836" ht="37.5" customHeight="1" spans="1:8">
      <c r="A836" s="296">
        <v>2130110</v>
      </c>
      <c r="B836" s="297" t="s">
        <v>817</v>
      </c>
      <c r="C836" s="298">
        <v>137</v>
      </c>
      <c r="D836" s="298">
        <f t="shared" si="91"/>
        <v>31</v>
      </c>
      <c r="E836" s="298"/>
      <c r="F836" s="298">
        <v>31</v>
      </c>
      <c r="G836" s="298">
        <f t="shared" si="92"/>
        <v>168</v>
      </c>
      <c r="H836" s="289" t="str">
        <f>IF(LEN(A836)=3,"是",IF(B836&lt;&gt;"",IF(SUM(C836:C836)&lt;&gt;0,"是","否"),"是"))</f>
        <v>是</v>
      </c>
    </row>
    <row r="837" ht="37.5" customHeight="1" spans="1:8">
      <c r="A837" s="296">
        <v>2130111</v>
      </c>
      <c r="B837" s="297" t="s">
        <v>818</v>
      </c>
      <c r="C837" s="298"/>
      <c r="D837" s="298">
        <f t="shared" si="91"/>
        <v>4</v>
      </c>
      <c r="E837" s="298"/>
      <c r="F837" s="298">
        <v>4</v>
      </c>
      <c r="G837" s="298">
        <f t="shared" si="92"/>
        <v>4</v>
      </c>
      <c r="H837" s="289" t="s">
        <v>59</v>
      </c>
    </row>
    <row r="838" ht="37.5" hidden="1" customHeight="1" spans="1:8">
      <c r="A838" s="296">
        <v>2130112</v>
      </c>
      <c r="B838" s="297" t="s">
        <v>819</v>
      </c>
      <c r="C838" s="298"/>
      <c r="D838" s="298">
        <f t="shared" si="91"/>
        <v>0</v>
      </c>
      <c r="E838" s="298"/>
      <c r="F838" s="298">
        <v>0</v>
      </c>
      <c r="G838" s="298">
        <f t="shared" si="92"/>
        <v>0</v>
      </c>
      <c r="H838" s="289" t="str">
        <f t="shared" si="87"/>
        <v>否</v>
      </c>
    </row>
    <row r="839" ht="37.5" hidden="1" customHeight="1" spans="1:8">
      <c r="A839" s="296">
        <v>2130114</v>
      </c>
      <c r="B839" s="297" t="s">
        <v>820</v>
      </c>
      <c r="C839" s="298"/>
      <c r="D839" s="298">
        <f t="shared" si="91"/>
        <v>0</v>
      </c>
      <c r="E839" s="298"/>
      <c r="F839" s="298">
        <v>0</v>
      </c>
      <c r="G839" s="298">
        <f t="shared" si="92"/>
        <v>0</v>
      </c>
      <c r="H839" s="289" t="str">
        <f t="shared" si="87"/>
        <v>否</v>
      </c>
    </row>
    <row r="840" ht="37.5" hidden="1" customHeight="1" spans="1:8">
      <c r="A840" s="296">
        <v>2130119</v>
      </c>
      <c r="B840" s="297" t="s">
        <v>821</v>
      </c>
      <c r="C840" s="298"/>
      <c r="D840" s="298">
        <f t="shared" si="91"/>
        <v>0</v>
      </c>
      <c r="E840" s="298"/>
      <c r="F840" s="298">
        <v>0</v>
      </c>
      <c r="G840" s="298">
        <f t="shared" si="92"/>
        <v>0</v>
      </c>
      <c r="H840" s="289" t="str">
        <f t="shared" si="87"/>
        <v>否</v>
      </c>
    </row>
    <row r="841" ht="37.5" customHeight="1" spans="1:8">
      <c r="A841" s="296">
        <v>2130120</v>
      </c>
      <c r="B841" s="297" t="s">
        <v>822</v>
      </c>
      <c r="C841" s="298"/>
      <c r="D841" s="298">
        <f t="shared" si="91"/>
        <v>6862</v>
      </c>
      <c r="E841" s="298"/>
      <c r="F841" s="298">
        <v>6862</v>
      </c>
      <c r="G841" s="298">
        <f t="shared" si="92"/>
        <v>6862</v>
      </c>
      <c r="H841" s="289" t="s">
        <v>59</v>
      </c>
    </row>
    <row r="842" ht="37.5" hidden="1" customHeight="1" spans="1:8">
      <c r="A842" s="296">
        <v>2130121</v>
      </c>
      <c r="B842" s="297" t="s">
        <v>823</v>
      </c>
      <c r="C842" s="298"/>
      <c r="D842" s="298">
        <f t="shared" si="91"/>
        <v>0</v>
      </c>
      <c r="E842" s="298"/>
      <c r="F842" s="298">
        <v>0</v>
      </c>
      <c r="G842" s="298">
        <f t="shared" si="92"/>
        <v>0</v>
      </c>
      <c r="H842" s="289" t="str">
        <f t="shared" si="87"/>
        <v>否</v>
      </c>
    </row>
    <row r="843" ht="37.5" customHeight="1" spans="1:8">
      <c r="A843" s="296">
        <v>2130122</v>
      </c>
      <c r="B843" s="297" t="s">
        <v>824</v>
      </c>
      <c r="C843" s="298"/>
      <c r="D843" s="298">
        <f t="shared" si="91"/>
        <v>1314</v>
      </c>
      <c r="E843" s="298"/>
      <c r="F843" s="298">
        <v>1314</v>
      </c>
      <c r="G843" s="298">
        <f t="shared" si="92"/>
        <v>1314</v>
      </c>
      <c r="H843" s="289" t="s">
        <v>59</v>
      </c>
    </row>
    <row r="844" ht="37.5" hidden="1" customHeight="1" spans="1:8">
      <c r="A844" s="296">
        <v>2130124</v>
      </c>
      <c r="B844" s="297" t="s">
        <v>825</v>
      </c>
      <c r="C844" s="298"/>
      <c r="D844" s="298">
        <f t="shared" si="91"/>
        <v>0</v>
      </c>
      <c r="E844" s="298"/>
      <c r="F844" s="298">
        <v>0</v>
      </c>
      <c r="G844" s="298">
        <f t="shared" si="92"/>
        <v>0</v>
      </c>
      <c r="H844" s="289" t="str">
        <f t="shared" si="87"/>
        <v>否</v>
      </c>
    </row>
    <row r="845" ht="37.5" hidden="1" customHeight="1" spans="1:8">
      <c r="A845" s="296">
        <v>2130125</v>
      </c>
      <c r="B845" s="297" t="s">
        <v>826</v>
      </c>
      <c r="C845" s="298"/>
      <c r="D845" s="298">
        <f t="shared" si="91"/>
        <v>0</v>
      </c>
      <c r="E845" s="298"/>
      <c r="F845" s="298">
        <v>0</v>
      </c>
      <c r="G845" s="298">
        <f t="shared" si="92"/>
        <v>0</v>
      </c>
      <c r="H845" s="289" t="str">
        <f t="shared" si="87"/>
        <v>否</v>
      </c>
    </row>
    <row r="846" ht="37.5" customHeight="1" spans="1:8">
      <c r="A846" s="296">
        <v>2130126</v>
      </c>
      <c r="B846" s="297" t="s">
        <v>827</v>
      </c>
      <c r="C846" s="298">
        <v>964</v>
      </c>
      <c r="D846" s="298">
        <f t="shared" si="91"/>
        <v>186</v>
      </c>
      <c r="E846" s="298"/>
      <c r="F846" s="298">
        <v>186</v>
      </c>
      <c r="G846" s="298">
        <f t="shared" si="92"/>
        <v>1150</v>
      </c>
      <c r="H846" s="289" t="str">
        <f>IF(LEN(A846)=3,"是",IF(B846&lt;&gt;"",IF(SUM(C846:C846)&lt;&gt;0,"是","否"),"是"))</f>
        <v>是</v>
      </c>
    </row>
    <row r="847" ht="37.5" customHeight="1" spans="1:8">
      <c r="A847" s="296">
        <v>2130135</v>
      </c>
      <c r="B847" s="297" t="s">
        <v>828</v>
      </c>
      <c r="C847" s="298">
        <v>500</v>
      </c>
      <c r="D847" s="298">
        <f t="shared" si="91"/>
        <v>-112</v>
      </c>
      <c r="E847" s="298"/>
      <c r="F847" s="298">
        <v>-112</v>
      </c>
      <c r="G847" s="298">
        <f t="shared" si="92"/>
        <v>388</v>
      </c>
      <c r="H847" s="289" t="str">
        <f>IF(LEN(A847)=3,"是",IF(B847&lt;&gt;"",IF(SUM(C847:C847)&lt;&gt;0,"是","否"),"是"))</f>
        <v>是</v>
      </c>
    </row>
    <row r="848" ht="37.5" customHeight="1" spans="1:8">
      <c r="A848" s="305">
        <v>2130142</v>
      </c>
      <c r="B848" s="306" t="s">
        <v>829</v>
      </c>
      <c r="C848" s="307"/>
      <c r="D848" s="307">
        <f t="shared" si="91"/>
        <v>-2123</v>
      </c>
      <c r="E848" s="307"/>
      <c r="F848" s="307">
        <v>-2123</v>
      </c>
      <c r="G848" s="307">
        <f t="shared" si="92"/>
        <v>-2123</v>
      </c>
      <c r="H848" s="289" t="s">
        <v>59</v>
      </c>
    </row>
    <row r="849" ht="37.5" hidden="1" customHeight="1" spans="1:8">
      <c r="A849" s="296">
        <v>2130148</v>
      </c>
      <c r="B849" s="297" t="s">
        <v>830</v>
      </c>
      <c r="C849" s="298"/>
      <c r="D849" s="298">
        <f t="shared" si="91"/>
        <v>0</v>
      </c>
      <c r="E849" s="298"/>
      <c r="F849" s="298">
        <v>0</v>
      </c>
      <c r="G849" s="298">
        <f t="shared" si="92"/>
        <v>0</v>
      </c>
      <c r="H849" s="289" t="str">
        <f t="shared" si="87"/>
        <v>否</v>
      </c>
    </row>
    <row r="850" ht="37.5" hidden="1" customHeight="1" spans="1:8">
      <c r="A850" s="296">
        <v>2130152</v>
      </c>
      <c r="B850" s="297" t="s">
        <v>831</v>
      </c>
      <c r="C850" s="298"/>
      <c r="D850" s="298">
        <f t="shared" si="91"/>
        <v>0</v>
      </c>
      <c r="E850" s="298"/>
      <c r="F850" s="298">
        <v>0</v>
      </c>
      <c r="G850" s="298">
        <f t="shared" si="92"/>
        <v>0</v>
      </c>
      <c r="H850" s="289" t="str">
        <f t="shared" si="87"/>
        <v>否</v>
      </c>
    </row>
    <row r="851" ht="37.5" customHeight="1" spans="1:8">
      <c r="A851" s="296">
        <v>2130153</v>
      </c>
      <c r="B851" s="297" t="s">
        <v>832</v>
      </c>
      <c r="C851" s="298">
        <v>19202</v>
      </c>
      <c r="D851" s="298">
        <f t="shared" si="91"/>
        <v>-11840</v>
      </c>
      <c r="E851" s="298"/>
      <c r="F851" s="298">
        <v>-11840</v>
      </c>
      <c r="G851" s="298">
        <f t="shared" si="92"/>
        <v>7362</v>
      </c>
      <c r="H851" s="289" t="str">
        <f>IF(LEN(A851)=3,"是",IF(B851&lt;&gt;"",IF(SUM(C851:C851)&lt;&gt;0,"是","否"),"是"))</f>
        <v>是</v>
      </c>
    </row>
    <row r="852" ht="37.5" customHeight="1" spans="1:8">
      <c r="A852" s="296">
        <v>2130199</v>
      </c>
      <c r="B852" s="297" t="s">
        <v>833</v>
      </c>
      <c r="C852" s="298">
        <v>100</v>
      </c>
      <c r="D852" s="298">
        <f t="shared" si="91"/>
        <v>258</v>
      </c>
      <c r="E852" s="298"/>
      <c r="F852" s="298">
        <v>258</v>
      </c>
      <c r="G852" s="298">
        <f t="shared" si="92"/>
        <v>358</v>
      </c>
      <c r="H852" s="289" t="str">
        <f>IF(LEN(A852)=3,"是",IF(B852&lt;&gt;"",IF(SUM(C852:C852)&lt;&gt;0,"是","否"),"是"))</f>
        <v>是</v>
      </c>
    </row>
    <row r="853" ht="37.5" customHeight="1" spans="1:8">
      <c r="A853" s="293">
        <v>21302</v>
      </c>
      <c r="B853" s="294" t="s">
        <v>834</v>
      </c>
      <c r="C853" s="295">
        <f>SUM(C854:C875)</f>
        <v>743</v>
      </c>
      <c r="D853" s="295">
        <f>SUM(D854:D875)</f>
        <v>1289</v>
      </c>
      <c r="E853" s="295">
        <f>SUM(E854:E875)</f>
        <v>0</v>
      </c>
      <c r="F853" s="295">
        <f>SUM(F854:F875)</f>
        <v>1289</v>
      </c>
      <c r="G853" s="295">
        <f>SUM(G854:G875)</f>
        <v>2032</v>
      </c>
      <c r="H853" s="289" t="str">
        <f>IF(LEN(A853)=3,"是",IF(B853&lt;&gt;"",IF(SUM(C853:C853)&lt;&gt;0,"是","否"),"是"))</f>
        <v>是</v>
      </c>
    </row>
    <row r="854" ht="37.5" customHeight="1" spans="1:8">
      <c r="A854" s="296">
        <v>2130201</v>
      </c>
      <c r="B854" s="297" t="s">
        <v>209</v>
      </c>
      <c r="C854" s="298">
        <v>743</v>
      </c>
      <c r="D854" s="298">
        <f t="shared" ref="D854:D875" si="93">E854+F854</f>
        <v>-89</v>
      </c>
      <c r="E854" s="298"/>
      <c r="F854" s="298">
        <v>-89</v>
      </c>
      <c r="G854" s="298">
        <f t="shared" si="92"/>
        <v>654</v>
      </c>
      <c r="H854" s="289" t="str">
        <f>IF(LEN(A854)=3,"是",IF(B854&lt;&gt;"",IF(SUM(C854:C854)&lt;&gt;0,"是","否"),"是"))</f>
        <v>是</v>
      </c>
    </row>
    <row r="855" ht="37.5" hidden="1" customHeight="1" spans="1:8">
      <c r="A855" s="296">
        <v>2130202</v>
      </c>
      <c r="B855" s="297" t="s">
        <v>210</v>
      </c>
      <c r="C855" s="298"/>
      <c r="D855" s="298">
        <f t="shared" si="93"/>
        <v>0</v>
      </c>
      <c r="E855" s="298"/>
      <c r="F855" s="298">
        <v>0</v>
      </c>
      <c r="G855" s="298">
        <f t="shared" si="92"/>
        <v>0</v>
      </c>
      <c r="H855" s="289" t="str">
        <f t="shared" ref="H853:H873" si="94">IF(LEN(A855)=3,"是",IF(B855&lt;&gt;"",IF(SUM(C855:C855)&lt;&gt;0,"是","否"),"是"))</f>
        <v>否</v>
      </c>
    </row>
    <row r="856" ht="37.5" hidden="1" customHeight="1" spans="1:8">
      <c r="A856" s="296">
        <v>2130203</v>
      </c>
      <c r="B856" s="297" t="s">
        <v>211</v>
      </c>
      <c r="C856" s="298"/>
      <c r="D856" s="298">
        <f t="shared" si="93"/>
        <v>0</v>
      </c>
      <c r="E856" s="298"/>
      <c r="F856" s="298">
        <v>0</v>
      </c>
      <c r="G856" s="298">
        <f t="shared" si="92"/>
        <v>0</v>
      </c>
      <c r="H856" s="289" t="str">
        <f t="shared" si="94"/>
        <v>否</v>
      </c>
    </row>
    <row r="857" ht="37.5" hidden="1" customHeight="1" spans="1:8">
      <c r="A857" s="296">
        <v>2130204</v>
      </c>
      <c r="B857" s="297" t="s">
        <v>835</v>
      </c>
      <c r="C857" s="298"/>
      <c r="D857" s="298">
        <f t="shared" si="93"/>
        <v>0</v>
      </c>
      <c r="E857" s="298"/>
      <c r="F857" s="298">
        <v>0</v>
      </c>
      <c r="G857" s="298">
        <f t="shared" si="92"/>
        <v>0</v>
      </c>
      <c r="H857" s="289" t="str">
        <f t="shared" si="94"/>
        <v>否</v>
      </c>
    </row>
    <row r="858" ht="37.5" customHeight="1" spans="1:8">
      <c r="A858" s="296">
        <v>2130205</v>
      </c>
      <c r="B858" s="297" t="s">
        <v>836</v>
      </c>
      <c r="C858" s="298"/>
      <c r="D858" s="298">
        <f t="shared" si="93"/>
        <v>281</v>
      </c>
      <c r="E858" s="298"/>
      <c r="F858" s="298">
        <v>281</v>
      </c>
      <c r="G858" s="298">
        <f t="shared" si="92"/>
        <v>281</v>
      </c>
      <c r="H858" s="289" t="s">
        <v>59</v>
      </c>
    </row>
    <row r="859" ht="37.5" hidden="1" customHeight="1" spans="1:8">
      <c r="A859" s="296">
        <v>2130206</v>
      </c>
      <c r="B859" s="297" t="s">
        <v>837</v>
      </c>
      <c r="C859" s="298"/>
      <c r="D859" s="298">
        <f t="shared" si="93"/>
        <v>0</v>
      </c>
      <c r="E859" s="298"/>
      <c r="F859" s="298">
        <v>0</v>
      </c>
      <c r="G859" s="298">
        <f t="shared" si="92"/>
        <v>0</v>
      </c>
      <c r="H859" s="289" t="str">
        <f t="shared" si="94"/>
        <v>否</v>
      </c>
    </row>
    <row r="860" ht="37.5" customHeight="1" spans="1:8">
      <c r="A860" s="296">
        <v>2130207</v>
      </c>
      <c r="B860" s="297" t="s">
        <v>838</v>
      </c>
      <c r="C860" s="298"/>
      <c r="D860" s="298">
        <f t="shared" si="93"/>
        <v>50</v>
      </c>
      <c r="E860" s="298"/>
      <c r="F860" s="298">
        <v>50</v>
      </c>
      <c r="G860" s="298">
        <f t="shared" si="92"/>
        <v>50</v>
      </c>
      <c r="H860" s="289" t="s">
        <v>59</v>
      </c>
    </row>
    <row r="861" ht="37.5" customHeight="1" spans="1:8">
      <c r="A861" s="296">
        <v>2130209</v>
      </c>
      <c r="B861" s="297" t="s">
        <v>839</v>
      </c>
      <c r="C861" s="298"/>
      <c r="D861" s="298">
        <f t="shared" si="93"/>
        <v>218</v>
      </c>
      <c r="E861" s="298"/>
      <c r="F861" s="298">
        <v>218</v>
      </c>
      <c r="G861" s="298">
        <f t="shared" si="92"/>
        <v>218</v>
      </c>
      <c r="H861" s="289" t="s">
        <v>59</v>
      </c>
    </row>
    <row r="862" ht="37.5" hidden="1" customHeight="1" spans="1:8">
      <c r="A862" s="296">
        <v>2130211</v>
      </c>
      <c r="B862" s="297" t="s">
        <v>840</v>
      </c>
      <c r="C862" s="298"/>
      <c r="D862" s="298">
        <f t="shared" si="93"/>
        <v>0</v>
      </c>
      <c r="E862" s="298"/>
      <c r="F862" s="298">
        <v>0</v>
      </c>
      <c r="G862" s="298">
        <f t="shared" si="92"/>
        <v>0</v>
      </c>
      <c r="H862" s="289" t="str">
        <f t="shared" si="94"/>
        <v>否</v>
      </c>
    </row>
    <row r="863" ht="37.5" hidden="1" customHeight="1" spans="1:8">
      <c r="A863" s="296">
        <v>2130212</v>
      </c>
      <c r="B863" s="297" t="s">
        <v>841</v>
      </c>
      <c r="C863" s="298"/>
      <c r="D863" s="298">
        <f t="shared" si="93"/>
        <v>0</v>
      </c>
      <c r="E863" s="298"/>
      <c r="F863" s="298">
        <v>0</v>
      </c>
      <c r="G863" s="298">
        <f t="shared" si="92"/>
        <v>0</v>
      </c>
      <c r="H863" s="289" t="str">
        <f t="shared" si="94"/>
        <v>否</v>
      </c>
    </row>
    <row r="864" ht="37.5" hidden="1" customHeight="1" spans="1:8">
      <c r="A864" s="296">
        <v>2130213</v>
      </c>
      <c r="B864" s="297" t="s">
        <v>842</v>
      </c>
      <c r="C864" s="298"/>
      <c r="D864" s="298">
        <f t="shared" si="93"/>
        <v>0</v>
      </c>
      <c r="E864" s="298"/>
      <c r="F864" s="298">
        <v>0</v>
      </c>
      <c r="G864" s="298">
        <f t="shared" si="92"/>
        <v>0</v>
      </c>
      <c r="H864" s="289" t="str">
        <f t="shared" si="94"/>
        <v>否</v>
      </c>
    </row>
    <row r="865" ht="37.5" hidden="1" customHeight="1" spans="1:8">
      <c r="A865" s="296">
        <v>2130217</v>
      </c>
      <c r="B865" s="297" t="s">
        <v>843</v>
      </c>
      <c r="C865" s="298"/>
      <c r="D865" s="298">
        <f t="shared" si="93"/>
        <v>0</v>
      </c>
      <c r="E865" s="298"/>
      <c r="F865" s="298">
        <v>0</v>
      </c>
      <c r="G865" s="298">
        <f t="shared" si="92"/>
        <v>0</v>
      </c>
      <c r="H865" s="289" t="str">
        <f t="shared" si="94"/>
        <v>否</v>
      </c>
    </row>
    <row r="866" ht="37.5" hidden="1" customHeight="1" spans="1:8">
      <c r="A866" s="296">
        <v>2130220</v>
      </c>
      <c r="B866" s="297" t="s">
        <v>844</v>
      </c>
      <c r="C866" s="298"/>
      <c r="D866" s="298">
        <f t="shared" si="93"/>
        <v>0</v>
      </c>
      <c r="E866" s="298"/>
      <c r="F866" s="298">
        <v>0</v>
      </c>
      <c r="G866" s="298">
        <f t="shared" si="92"/>
        <v>0</v>
      </c>
      <c r="H866" s="289" t="str">
        <f t="shared" si="94"/>
        <v>否</v>
      </c>
    </row>
    <row r="867" ht="37.5" hidden="1" customHeight="1" spans="1:8">
      <c r="A867" s="296">
        <v>2130221</v>
      </c>
      <c r="B867" s="297" t="s">
        <v>845</v>
      </c>
      <c r="C867" s="298"/>
      <c r="D867" s="298">
        <f t="shared" si="93"/>
        <v>0</v>
      </c>
      <c r="E867" s="298"/>
      <c r="F867" s="298">
        <v>0</v>
      </c>
      <c r="G867" s="298">
        <f t="shared" si="92"/>
        <v>0</v>
      </c>
      <c r="H867" s="289" t="str">
        <f t="shared" si="94"/>
        <v>否</v>
      </c>
    </row>
    <row r="868" ht="37.5" hidden="1" customHeight="1" spans="1:8">
      <c r="A868" s="296">
        <v>2130223</v>
      </c>
      <c r="B868" s="297" t="s">
        <v>846</v>
      </c>
      <c r="C868" s="298"/>
      <c r="D868" s="298">
        <f t="shared" si="93"/>
        <v>0</v>
      </c>
      <c r="E868" s="298"/>
      <c r="F868" s="298">
        <v>0</v>
      </c>
      <c r="G868" s="298">
        <f t="shared" si="92"/>
        <v>0</v>
      </c>
      <c r="H868" s="289" t="str">
        <f t="shared" si="94"/>
        <v>否</v>
      </c>
    </row>
    <row r="869" ht="37.5" hidden="1" customHeight="1" spans="1:8">
      <c r="A869" s="296">
        <v>2130226</v>
      </c>
      <c r="B869" s="297" t="s">
        <v>847</v>
      </c>
      <c r="C869" s="298"/>
      <c r="D869" s="298">
        <f t="shared" si="93"/>
        <v>0</v>
      </c>
      <c r="E869" s="298"/>
      <c r="F869" s="298">
        <v>0</v>
      </c>
      <c r="G869" s="298">
        <f t="shared" si="92"/>
        <v>0</v>
      </c>
      <c r="H869" s="289" t="str">
        <f t="shared" si="94"/>
        <v>否</v>
      </c>
    </row>
    <row r="870" ht="37.5" hidden="1" customHeight="1" spans="1:8">
      <c r="A870" s="296">
        <v>2130227</v>
      </c>
      <c r="B870" s="297" t="s">
        <v>848</v>
      </c>
      <c r="C870" s="298"/>
      <c r="D870" s="298">
        <f t="shared" si="93"/>
        <v>0</v>
      </c>
      <c r="E870" s="298"/>
      <c r="F870" s="298">
        <v>0</v>
      </c>
      <c r="G870" s="298">
        <f t="shared" si="92"/>
        <v>0</v>
      </c>
      <c r="H870" s="289" t="str">
        <f t="shared" si="94"/>
        <v>否</v>
      </c>
    </row>
    <row r="871" ht="37.5" customHeight="1" spans="1:8">
      <c r="A871" s="296">
        <v>2130234</v>
      </c>
      <c r="B871" s="297" t="s">
        <v>849</v>
      </c>
      <c r="C871" s="298"/>
      <c r="D871" s="298">
        <f t="shared" si="93"/>
        <v>32</v>
      </c>
      <c r="E871" s="298"/>
      <c r="F871" s="298">
        <v>32</v>
      </c>
      <c r="G871" s="298">
        <f t="shared" si="92"/>
        <v>32</v>
      </c>
      <c r="H871" s="289" t="s">
        <v>59</v>
      </c>
    </row>
    <row r="872" ht="37.5" hidden="1" customHeight="1" spans="1:8">
      <c r="A872" s="296">
        <v>2130236</v>
      </c>
      <c r="B872" s="297" t="s">
        <v>850</v>
      </c>
      <c r="C872" s="298"/>
      <c r="D872" s="298">
        <f t="shared" si="93"/>
        <v>0</v>
      </c>
      <c r="E872" s="298"/>
      <c r="F872" s="298">
        <v>0</v>
      </c>
      <c r="G872" s="298">
        <f t="shared" si="92"/>
        <v>0</v>
      </c>
      <c r="H872" s="289" t="str">
        <f t="shared" si="94"/>
        <v>否</v>
      </c>
    </row>
    <row r="873" ht="37.5" hidden="1" customHeight="1" spans="1:8">
      <c r="A873" s="296">
        <v>2130237</v>
      </c>
      <c r="B873" s="297" t="s">
        <v>819</v>
      </c>
      <c r="C873" s="298"/>
      <c r="D873" s="298">
        <f t="shared" si="93"/>
        <v>0</v>
      </c>
      <c r="E873" s="298"/>
      <c r="F873" s="298">
        <v>0</v>
      </c>
      <c r="G873" s="298">
        <f t="shared" si="92"/>
        <v>0</v>
      </c>
      <c r="H873" s="289" t="str">
        <f t="shared" si="94"/>
        <v>否</v>
      </c>
    </row>
    <row r="874" ht="37.5" customHeight="1" spans="1:8">
      <c r="A874" s="296">
        <v>2130238</v>
      </c>
      <c r="B874" s="297" t="s">
        <v>851</v>
      </c>
      <c r="C874" s="298"/>
      <c r="D874" s="298">
        <f t="shared" si="93"/>
        <v>797</v>
      </c>
      <c r="E874" s="298"/>
      <c r="F874" s="298">
        <v>797</v>
      </c>
      <c r="G874" s="298">
        <f t="shared" si="92"/>
        <v>797</v>
      </c>
      <c r="H874" s="289" t="s">
        <v>59</v>
      </c>
    </row>
    <row r="875" ht="37.5" hidden="1" customHeight="1" spans="1:8">
      <c r="A875" s="296">
        <v>2130299</v>
      </c>
      <c r="B875" s="297" t="s">
        <v>852</v>
      </c>
      <c r="C875" s="298"/>
      <c r="D875" s="298">
        <f t="shared" si="93"/>
        <v>0</v>
      </c>
      <c r="E875" s="298"/>
      <c r="F875" s="298">
        <v>0</v>
      </c>
      <c r="G875" s="298">
        <f t="shared" si="92"/>
        <v>0</v>
      </c>
      <c r="H875" s="289" t="str">
        <f t="shared" ref="H875:H938" si="95">IF(LEN(A875)=3,"是",IF(B875&lt;&gt;"",IF(SUM(C875:C875)&lt;&gt;0,"是","否"),"是"))</f>
        <v>否</v>
      </c>
    </row>
    <row r="876" ht="37.5" customHeight="1" spans="1:8">
      <c r="A876" s="293">
        <v>21303</v>
      </c>
      <c r="B876" s="294" t="s">
        <v>853</v>
      </c>
      <c r="C876" s="295">
        <f>SUM(C877:C903)</f>
        <v>7340</v>
      </c>
      <c r="D876" s="295">
        <f>SUM(D877:D903)</f>
        <v>-54</v>
      </c>
      <c r="E876" s="295">
        <f>SUM(E877:E903)</f>
        <v>0</v>
      </c>
      <c r="F876" s="295">
        <f>SUM(F877:F903)</f>
        <v>-54</v>
      </c>
      <c r="G876" s="295">
        <f>SUM(G877:G903)</f>
        <v>7286</v>
      </c>
      <c r="H876" s="289" t="str">
        <f>IF(LEN(A876)=3,"是",IF(B876&lt;&gt;"",IF(SUM(C876:C876)&lt;&gt;0,"是","否"),"是"))</f>
        <v>是</v>
      </c>
    </row>
    <row r="877" ht="37.5" customHeight="1" spans="1:8">
      <c r="A877" s="296">
        <v>2130301</v>
      </c>
      <c r="B877" s="297" t="s">
        <v>209</v>
      </c>
      <c r="C877" s="298">
        <v>363</v>
      </c>
      <c r="D877" s="298">
        <f t="shared" ref="D877:D903" si="96">E877+F877</f>
        <v>-50</v>
      </c>
      <c r="E877" s="298"/>
      <c r="F877" s="298">
        <v>-50</v>
      </c>
      <c r="G877" s="298">
        <f t="shared" ref="G877:G896" si="97">C877+D877</f>
        <v>313</v>
      </c>
      <c r="H877" s="289" t="str">
        <f>IF(LEN(A877)=3,"是",IF(B877&lt;&gt;"",IF(SUM(C877:C877)&lt;&gt;0,"是","否"),"是"))</f>
        <v>是</v>
      </c>
    </row>
    <row r="878" ht="37.5" customHeight="1" spans="1:8">
      <c r="A878" s="296">
        <v>2130302</v>
      </c>
      <c r="B878" s="297" t="s">
        <v>210</v>
      </c>
      <c r="C878" s="298">
        <v>136</v>
      </c>
      <c r="D878" s="298">
        <f t="shared" si="96"/>
        <v>-7</v>
      </c>
      <c r="E878" s="298"/>
      <c r="F878" s="298">
        <v>-7</v>
      </c>
      <c r="G878" s="298">
        <f t="shared" si="97"/>
        <v>129</v>
      </c>
      <c r="H878" s="289" t="str">
        <f>IF(LEN(A878)=3,"是",IF(B878&lt;&gt;"",IF(SUM(C878:C878)&lt;&gt;0,"是","否"),"是"))</f>
        <v>是</v>
      </c>
    </row>
    <row r="879" ht="37.5" hidden="1" customHeight="1" spans="1:8">
      <c r="A879" s="296">
        <v>2130303</v>
      </c>
      <c r="B879" s="297" t="s">
        <v>211</v>
      </c>
      <c r="C879" s="298"/>
      <c r="D879" s="298">
        <f t="shared" si="96"/>
        <v>0</v>
      </c>
      <c r="E879" s="298"/>
      <c r="F879" s="298">
        <v>0</v>
      </c>
      <c r="G879" s="298">
        <f t="shared" si="97"/>
        <v>0</v>
      </c>
      <c r="H879" s="289" t="str">
        <f t="shared" si="95"/>
        <v>否</v>
      </c>
    </row>
    <row r="880" ht="37.5" hidden="1" customHeight="1" spans="1:8">
      <c r="A880" s="296">
        <v>2130304</v>
      </c>
      <c r="B880" s="297" t="s">
        <v>854</v>
      </c>
      <c r="C880" s="298"/>
      <c r="D880" s="298">
        <f t="shared" si="96"/>
        <v>0</v>
      </c>
      <c r="E880" s="298"/>
      <c r="F880" s="298">
        <v>0</v>
      </c>
      <c r="G880" s="298">
        <f t="shared" si="97"/>
        <v>0</v>
      </c>
      <c r="H880" s="289" t="str">
        <f t="shared" si="95"/>
        <v>否</v>
      </c>
    </row>
    <row r="881" ht="37.5" customHeight="1" spans="1:8">
      <c r="A881" s="296">
        <v>2130305</v>
      </c>
      <c r="B881" s="297" t="s">
        <v>855</v>
      </c>
      <c r="C881" s="298">
        <v>5810</v>
      </c>
      <c r="D881" s="298">
        <f t="shared" si="96"/>
        <v>-268</v>
      </c>
      <c r="E881" s="298"/>
      <c r="F881" s="298">
        <v>-268</v>
      </c>
      <c r="G881" s="298">
        <f t="shared" si="97"/>
        <v>5542</v>
      </c>
      <c r="H881" s="289" t="str">
        <f>IF(LEN(A881)=3,"是",IF(B881&lt;&gt;"",IF(SUM(C881:C881)&lt;&gt;0,"是","否"),"是"))</f>
        <v>是</v>
      </c>
    </row>
    <row r="882" ht="37.5" customHeight="1" spans="1:8">
      <c r="A882" s="305">
        <v>2130306</v>
      </c>
      <c r="B882" s="306" t="s">
        <v>856</v>
      </c>
      <c r="C882" s="307"/>
      <c r="D882" s="307">
        <f t="shared" si="96"/>
        <v>140</v>
      </c>
      <c r="E882" s="307"/>
      <c r="F882" s="307">
        <v>140</v>
      </c>
      <c r="G882" s="307">
        <f t="shared" si="97"/>
        <v>140</v>
      </c>
      <c r="H882" s="289" t="s">
        <v>59</v>
      </c>
    </row>
    <row r="883" ht="37.5" hidden="1" customHeight="1" spans="1:8">
      <c r="A883" s="296">
        <v>2130307</v>
      </c>
      <c r="B883" s="297" t="s">
        <v>857</v>
      </c>
      <c r="C883" s="298"/>
      <c r="D883" s="298">
        <f t="shared" si="96"/>
        <v>0</v>
      </c>
      <c r="E883" s="298"/>
      <c r="F883" s="298">
        <v>0</v>
      </c>
      <c r="G883" s="298">
        <f t="shared" si="97"/>
        <v>0</v>
      </c>
      <c r="H883" s="289" t="str">
        <f t="shared" si="95"/>
        <v>否</v>
      </c>
    </row>
    <row r="884" ht="37.5" hidden="1" customHeight="1" spans="1:8">
      <c r="A884" s="296">
        <v>2130308</v>
      </c>
      <c r="B884" s="297" t="s">
        <v>858</v>
      </c>
      <c r="C884" s="298"/>
      <c r="D884" s="298">
        <f t="shared" si="96"/>
        <v>0</v>
      </c>
      <c r="E884" s="298"/>
      <c r="F884" s="298">
        <v>0</v>
      </c>
      <c r="G884" s="298">
        <f t="shared" si="97"/>
        <v>0</v>
      </c>
      <c r="H884" s="289" t="str">
        <f t="shared" si="95"/>
        <v>否</v>
      </c>
    </row>
    <row r="885" ht="37.5" hidden="1" customHeight="1" spans="1:8">
      <c r="A885" s="296">
        <v>2130309</v>
      </c>
      <c r="B885" s="297" t="s">
        <v>859</v>
      </c>
      <c r="C885" s="298"/>
      <c r="D885" s="298">
        <f t="shared" si="96"/>
        <v>0</v>
      </c>
      <c r="E885" s="298"/>
      <c r="F885" s="298">
        <v>0</v>
      </c>
      <c r="G885" s="298">
        <f t="shared" si="97"/>
        <v>0</v>
      </c>
      <c r="H885" s="289" t="str">
        <f t="shared" si="95"/>
        <v>否</v>
      </c>
    </row>
    <row r="886" ht="37.5" customHeight="1" spans="1:8">
      <c r="A886" s="305">
        <v>2130310</v>
      </c>
      <c r="B886" s="306" t="s">
        <v>860</v>
      </c>
      <c r="C886" s="311"/>
      <c r="D886" s="311">
        <f t="shared" si="96"/>
        <v>510</v>
      </c>
      <c r="E886" s="311"/>
      <c r="F886" s="311">
        <v>510</v>
      </c>
      <c r="G886" s="311">
        <f t="shared" si="97"/>
        <v>510</v>
      </c>
      <c r="H886" s="289" t="s">
        <v>59</v>
      </c>
    </row>
    <row r="887" ht="37.5" customHeight="1" spans="1:8">
      <c r="A887" s="296">
        <v>2130311</v>
      </c>
      <c r="B887" s="297" t="s">
        <v>861</v>
      </c>
      <c r="C887" s="298"/>
      <c r="D887" s="298">
        <f t="shared" si="96"/>
        <v>32</v>
      </c>
      <c r="E887" s="298"/>
      <c r="F887" s="298">
        <v>32</v>
      </c>
      <c r="G887" s="298">
        <f t="shared" si="97"/>
        <v>32</v>
      </c>
      <c r="H887" s="289" t="s">
        <v>59</v>
      </c>
    </row>
    <row r="888" ht="37.5" hidden="1" customHeight="1" spans="1:8">
      <c r="A888" s="296">
        <v>2130312</v>
      </c>
      <c r="B888" s="297" t="s">
        <v>862</v>
      </c>
      <c r="C888" s="298"/>
      <c r="D888" s="298">
        <f t="shared" si="96"/>
        <v>0</v>
      </c>
      <c r="E888" s="298"/>
      <c r="F888" s="298">
        <v>0</v>
      </c>
      <c r="G888" s="298">
        <f t="shared" si="97"/>
        <v>0</v>
      </c>
      <c r="H888" s="289" t="str">
        <f t="shared" si="95"/>
        <v>否</v>
      </c>
    </row>
    <row r="889" ht="37.5" hidden="1" customHeight="1" spans="1:8">
      <c r="A889" s="296">
        <v>2130313</v>
      </c>
      <c r="B889" s="297" t="s">
        <v>863</v>
      </c>
      <c r="C889" s="298"/>
      <c r="D889" s="298">
        <f t="shared" si="96"/>
        <v>0</v>
      </c>
      <c r="E889" s="298"/>
      <c r="F889" s="298">
        <v>0</v>
      </c>
      <c r="G889" s="298">
        <f t="shared" si="97"/>
        <v>0</v>
      </c>
      <c r="H889" s="289" t="str">
        <f t="shared" si="95"/>
        <v>否</v>
      </c>
    </row>
    <row r="890" ht="37.5" hidden="1" customHeight="1" spans="1:8">
      <c r="A890" s="296">
        <v>2130314</v>
      </c>
      <c r="B890" s="297" t="s">
        <v>864</v>
      </c>
      <c r="C890" s="298"/>
      <c r="D890" s="298">
        <f t="shared" si="96"/>
        <v>0</v>
      </c>
      <c r="E890" s="298"/>
      <c r="F890" s="298">
        <v>0</v>
      </c>
      <c r="G890" s="298">
        <f t="shared" si="97"/>
        <v>0</v>
      </c>
      <c r="H890" s="289" t="str">
        <f t="shared" si="95"/>
        <v>否</v>
      </c>
    </row>
    <row r="891" ht="37.5" hidden="1" customHeight="1" spans="1:8">
      <c r="A891" s="296">
        <v>2130315</v>
      </c>
      <c r="B891" s="297" t="s">
        <v>865</v>
      </c>
      <c r="C891" s="298"/>
      <c r="D891" s="298">
        <f t="shared" si="96"/>
        <v>0</v>
      </c>
      <c r="E891" s="298"/>
      <c r="F891" s="298">
        <v>0</v>
      </c>
      <c r="G891" s="298">
        <f t="shared" si="97"/>
        <v>0</v>
      </c>
      <c r="H891" s="289" t="str">
        <f t="shared" si="95"/>
        <v>否</v>
      </c>
    </row>
    <row r="892" ht="37.5" customHeight="1" spans="1:8">
      <c r="A892" s="296">
        <v>2130316</v>
      </c>
      <c r="B892" s="297" t="s">
        <v>866</v>
      </c>
      <c r="C892" s="298"/>
      <c r="D892" s="298">
        <f t="shared" si="96"/>
        <v>32</v>
      </c>
      <c r="E892" s="298"/>
      <c r="F892" s="298">
        <v>32</v>
      </c>
      <c r="G892" s="298">
        <f t="shared" si="97"/>
        <v>32</v>
      </c>
      <c r="H892" s="289" t="s">
        <v>59</v>
      </c>
    </row>
    <row r="893" ht="37.5" hidden="1" customHeight="1" spans="1:8">
      <c r="A893" s="296">
        <v>2130317</v>
      </c>
      <c r="B893" s="297" t="s">
        <v>867</v>
      </c>
      <c r="C893" s="298"/>
      <c r="D893" s="298">
        <f t="shared" si="96"/>
        <v>0</v>
      </c>
      <c r="E893" s="298"/>
      <c r="F893" s="298">
        <v>0</v>
      </c>
      <c r="G893" s="298">
        <f t="shared" si="97"/>
        <v>0</v>
      </c>
      <c r="H893" s="289" t="str">
        <f t="shared" si="95"/>
        <v>否</v>
      </c>
    </row>
    <row r="894" ht="37.5" hidden="1" customHeight="1" spans="1:8">
      <c r="A894" s="296">
        <v>2130318</v>
      </c>
      <c r="B894" s="297" t="s">
        <v>868</v>
      </c>
      <c r="C894" s="298"/>
      <c r="D894" s="298">
        <f t="shared" si="96"/>
        <v>0</v>
      </c>
      <c r="E894" s="298"/>
      <c r="F894" s="298">
        <v>0</v>
      </c>
      <c r="G894" s="298">
        <f t="shared" si="97"/>
        <v>0</v>
      </c>
      <c r="H894" s="289" t="str">
        <f t="shared" si="95"/>
        <v>否</v>
      </c>
    </row>
    <row r="895" ht="37.5" customHeight="1" spans="1:8">
      <c r="A895" s="296">
        <v>2130319</v>
      </c>
      <c r="B895" s="297" t="s">
        <v>869</v>
      </c>
      <c r="C895" s="298">
        <v>356</v>
      </c>
      <c r="D895" s="298">
        <f t="shared" si="96"/>
        <v>-99</v>
      </c>
      <c r="E895" s="298"/>
      <c r="F895" s="298">
        <v>-99</v>
      </c>
      <c r="G895" s="298">
        <f t="shared" si="97"/>
        <v>257</v>
      </c>
      <c r="H895" s="289" t="str">
        <f>IF(LEN(A895)=3,"是",IF(B895&lt;&gt;"",IF(SUM(C895:C895)&lt;&gt;0,"是","否"),"是"))</f>
        <v>是</v>
      </c>
    </row>
    <row r="896" ht="37.5" hidden="1" customHeight="1" spans="1:8">
      <c r="A896" s="296">
        <v>2130321</v>
      </c>
      <c r="B896" s="297" t="s">
        <v>870</v>
      </c>
      <c r="C896" s="298"/>
      <c r="D896" s="298">
        <f t="shared" si="96"/>
        <v>0</v>
      </c>
      <c r="E896" s="298"/>
      <c r="F896" s="298">
        <v>0</v>
      </c>
      <c r="G896" s="298">
        <f t="shared" si="97"/>
        <v>0</v>
      </c>
      <c r="H896" s="289" t="str">
        <f t="shared" si="95"/>
        <v>否</v>
      </c>
    </row>
    <row r="897" ht="37.5" hidden="1" customHeight="1" spans="1:8">
      <c r="A897" s="296">
        <v>2130322</v>
      </c>
      <c r="B897" s="297" t="s">
        <v>871</v>
      </c>
      <c r="C897" s="298"/>
      <c r="D897" s="298">
        <f t="shared" si="96"/>
        <v>0</v>
      </c>
      <c r="E897" s="298"/>
      <c r="F897" s="298">
        <v>0</v>
      </c>
      <c r="G897" s="298">
        <f t="shared" ref="G897:G960" si="98">C897+D897</f>
        <v>0</v>
      </c>
      <c r="H897" s="289" t="str">
        <f t="shared" si="95"/>
        <v>否</v>
      </c>
    </row>
    <row r="898" ht="37.5" hidden="1" customHeight="1" spans="1:8">
      <c r="A898" s="296">
        <v>2130333</v>
      </c>
      <c r="B898" s="297" t="s">
        <v>846</v>
      </c>
      <c r="C898" s="298"/>
      <c r="D898" s="298">
        <f t="shared" si="96"/>
        <v>0</v>
      </c>
      <c r="E898" s="298"/>
      <c r="F898" s="298">
        <v>0</v>
      </c>
      <c r="G898" s="298">
        <f t="shared" si="98"/>
        <v>0</v>
      </c>
      <c r="H898" s="289" t="str">
        <f t="shared" si="95"/>
        <v>否</v>
      </c>
    </row>
    <row r="899" ht="37.5" hidden="1" customHeight="1" spans="1:8">
      <c r="A899" s="296">
        <v>2130334</v>
      </c>
      <c r="B899" s="297" t="s">
        <v>872</v>
      </c>
      <c r="C899" s="298"/>
      <c r="D899" s="298">
        <f t="shared" si="96"/>
        <v>0</v>
      </c>
      <c r="E899" s="298"/>
      <c r="F899" s="298">
        <v>0</v>
      </c>
      <c r="G899" s="298">
        <f t="shared" si="98"/>
        <v>0</v>
      </c>
      <c r="H899" s="289" t="str">
        <f t="shared" si="95"/>
        <v>否</v>
      </c>
    </row>
    <row r="900" ht="37.5" customHeight="1" spans="1:8">
      <c r="A900" s="305">
        <v>2130335</v>
      </c>
      <c r="B900" s="306" t="s">
        <v>873</v>
      </c>
      <c r="C900" s="310"/>
      <c r="D900" s="310">
        <f t="shared" si="96"/>
        <v>93</v>
      </c>
      <c r="E900" s="310"/>
      <c r="F900" s="310">
        <v>93</v>
      </c>
      <c r="G900" s="310">
        <f t="shared" si="98"/>
        <v>93</v>
      </c>
      <c r="H900" s="289" t="s">
        <v>59</v>
      </c>
    </row>
    <row r="901" ht="37.5" hidden="1" customHeight="1" spans="1:8">
      <c r="A901" s="296">
        <v>2130336</v>
      </c>
      <c r="B901" s="297" t="s">
        <v>874</v>
      </c>
      <c r="C901" s="298"/>
      <c r="D901" s="298">
        <f t="shared" si="96"/>
        <v>0</v>
      </c>
      <c r="E901" s="298"/>
      <c r="F901" s="298">
        <v>0</v>
      </c>
      <c r="G901" s="298">
        <f t="shared" si="98"/>
        <v>0</v>
      </c>
      <c r="H901" s="289" t="str">
        <f t="shared" si="95"/>
        <v>否</v>
      </c>
    </row>
    <row r="902" ht="37.5" hidden="1" customHeight="1" spans="1:8">
      <c r="A902" s="296">
        <v>2130337</v>
      </c>
      <c r="B902" s="297" t="s">
        <v>875</v>
      </c>
      <c r="C902" s="298"/>
      <c r="D902" s="298">
        <f t="shared" si="96"/>
        <v>0</v>
      </c>
      <c r="E902" s="298"/>
      <c r="F902" s="298">
        <v>0</v>
      </c>
      <c r="G902" s="298">
        <f t="shared" si="98"/>
        <v>0</v>
      </c>
      <c r="H902" s="289" t="str">
        <f t="shared" si="95"/>
        <v>否</v>
      </c>
    </row>
    <row r="903" ht="37.5" customHeight="1" spans="1:8">
      <c r="A903" s="296">
        <v>2130399</v>
      </c>
      <c r="B903" s="297" t="s">
        <v>876</v>
      </c>
      <c r="C903" s="298">
        <v>675</v>
      </c>
      <c r="D903" s="298">
        <f t="shared" si="96"/>
        <v>-437</v>
      </c>
      <c r="E903" s="298"/>
      <c r="F903" s="298">
        <v>-437</v>
      </c>
      <c r="G903" s="298">
        <f t="shared" si="98"/>
        <v>238</v>
      </c>
      <c r="H903" s="289" t="str">
        <f>IF(LEN(A903)=3,"是",IF(B903&lt;&gt;"",IF(SUM(C903:C903)&lt;&gt;0,"是","否"),"是"))</f>
        <v>是</v>
      </c>
    </row>
    <row r="904" ht="37.5" customHeight="1" spans="1:8">
      <c r="A904" s="293">
        <v>21305</v>
      </c>
      <c r="B904" s="294" t="s">
        <v>877</v>
      </c>
      <c r="C904" s="295">
        <f>SUM(C905:C914)</f>
        <v>5783</v>
      </c>
      <c r="D904" s="295">
        <f>SUM(D905:D914)</f>
        <v>7572</v>
      </c>
      <c r="E904" s="295">
        <f>SUM(E905:E914)</f>
        <v>0</v>
      </c>
      <c r="F904" s="295">
        <f>SUM(F905:F914)</f>
        <v>7572</v>
      </c>
      <c r="G904" s="295">
        <f>SUM(G905:G914)</f>
        <v>13355</v>
      </c>
      <c r="H904" s="289" t="str">
        <f>IF(LEN(A904)=3,"是",IF(B904&lt;&gt;"",IF(SUM(C904:C904)&lt;&gt;0,"是","否"),"是"))</f>
        <v>是</v>
      </c>
    </row>
    <row r="905" ht="37.5" customHeight="1" spans="1:8">
      <c r="A905" s="296">
        <v>2130501</v>
      </c>
      <c r="B905" s="297" t="s">
        <v>209</v>
      </c>
      <c r="C905" s="298">
        <v>196</v>
      </c>
      <c r="D905" s="298">
        <f t="shared" ref="D905:D914" si="99">E905+F905</f>
        <v>-131</v>
      </c>
      <c r="E905" s="298"/>
      <c r="F905" s="298">
        <v>-131</v>
      </c>
      <c r="G905" s="298">
        <f t="shared" si="98"/>
        <v>65</v>
      </c>
      <c r="H905" s="289" t="str">
        <f>IF(LEN(A905)=3,"是",IF(B905&lt;&gt;"",IF(SUM(C905:C905)&lt;&gt;0,"是","否"),"是"))</f>
        <v>是</v>
      </c>
    </row>
    <row r="906" ht="37.5" hidden="1" customHeight="1" spans="1:8">
      <c r="A906" s="296">
        <v>2130502</v>
      </c>
      <c r="B906" s="297" t="s">
        <v>210</v>
      </c>
      <c r="C906" s="298"/>
      <c r="D906" s="298">
        <f t="shared" si="99"/>
        <v>0</v>
      </c>
      <c r="E906" s="298"/>
      <c r="F906" s="298">
        <v>0</v>
      </c>
      <c r="G906" s="298">
        <f t="shared" si="98"/>
        <v>0</v>
      </c>
      <c r="H906" s="289" t="str">
        <f t="shared" si="95"/>
        <v>否</v>
      </c>
    </row>
    <row r="907" ht="37.5" hidden="1" customHeight="1" spans="1:8">
      <c r="A907" s="296">
        <v>2130503</v>
      </c>
      <c r="B907" s="297" t="s">
        <v>211</v>
      </c>
      <c r="C907" s="298"/>
      <c r="D907" s="298">
        <f t="shared" si="99"/>
        <v>0</v>
      </c>
      <c r="E907" s="298"/>
      <c r="F907" s="298">
        <v>0</v>
      </c>
      <c r="G907" s="298">
        <f t="shared" si="98"/>
        <v>0</v>
      </c>
      <c r="H907" s="289" t="str">
        <f t="shared" si="95"/>
        <v>否</v>
      </c>
    </row>
    <row r="908" ht="37.5" customHeight="1" spans="1:8">
      <c r="A908" s="296">
        <v>2130504</v>
      </c>
      <c r="B908" s="297" t="s">
        <v>878</v>
      </c>
      <c r="C908" s="298">
        <v>5044</v>
      </c>
      <c r="D908" s="298">
        <f t="shared" si="99"/>
        <v>-1933</v>
      </c>
      <c r="E908" s="298"/>
      <c r="F908" s="298">
        <v>-1933</v>
      </c>
      <c r="G908" s="298">
        <f t="shared" si="98"/>
        <v>3111</v>
      </c>
      <c r="H908" s="289" t="str">
        <f>IF(LEN(A908)=3,"是",IF(B908&lt;&gt;"",IF(SUM(C908:C908)&lt;&gt;0,"是","否"),"是"))</f>
        <v>是</v>
      </c>
    </row>
    <row r="909" ht="37.5" customHeight="1" spans="1:8">
      <c r="A909" s="296">
        <v>2130505</v>
      </c>
      <c r="B909" s="297" t="s">
        <v>879</v>
      </c>
      <c r="C909" s="298"/>
      <c r="D909" s="298">
        <f t="shared" si="99"/>
        <v>5367</v>
      </c>
      <c r="E909" s="298"/>
      <c r="F909" s="298">
        <v>5367</v>
      </c>
      <c r="G909" s="298">
        <f t="shared" si="98"/>
        <v>5367</v>
      </c>
      <c r="H909" s="289" t="s">
        <v>59</v>
      </c>
    </row>
    <row r="910" ht="37.5" hidden="1" customHeight="1" spans="1:8">
      <c r="A910" s="296">
        <v>2130506</v>
      </c>
      <c r="B910" s="297" t="s">
        <v>880</v>
      </c>
      <c r="C910" s="298"/>
      <c r="D910" s="298">
        <f t="shared" si="99"/>
        <v>0</v>
      </c>
      <c r="E910" s="298"/>
      <c r="F910" s="298">
        <v>0</v>
      </c>
      <c r="G910" s="298">
        <f t="shared" si="98"/>
        <v>0</v>
      </c>
      <c r="H910" s="289" t="str">
        <f t="shared" si="95"/>
        <v>否</v>
      </c>
    </row>
    <row r="911" ht="37.5" hidden="1" customHeight="1" spans="1:8">
      <c r="A911" s="296">
        <v>2130507</v>
      </c>
      <c r="B911" s="297" t="s">
        <v>881</v>
      </c>
      <c r="C911" s="298"/>
      <c r="D911" s="298">
        <f t="shared" si="99"/>
        <v>0</v>
      </c>
      <c r="E911" s="298"/>
      <c r="F911" s="298">
        <v>0</v>
      </c>
      <c r="G911" s="298">
        <f t="shared" si="98"/>
        <v>0</v>
      </c>
      <c r="H911" s="289" t="str">
        <f t="shared" si="95"/>
        <v>否</v>
      </c>
    </row>
    <row r="912" ht="37.5" hidden="1" customHeight="1" spans="1:8">
      <c r="A912" s="296">
        <v>2130508</v>
      </c>
      <c r="B912" s="297" t="s">
        <v>882</v>
      </c>
      <c r="C912" s="298"/>
      <c r="D912" s="298">
        <f t="shared" si="99"/>
        <v>0</v>
      </c>
      <c r="E912" s="298"/>
      <c r="F912" s="298">
        <v>0</v>
      </c>
      <c r="G912" s="298">
        <f t="shared" si="98"/>
        <v>0</v>
      </c>
      <c r="H912" s="289" t="str">
        <f t="shared" si="95"/>
        <v>否</v>
      </c>
    </row>
    <row r="913" ht="37.5" hidden="1" customHeight="1" spans="1:8">
      <c r="A913" s="296">
        <v>2130550</v>
      </c>
      <c r="B913" s="297" t="s">
        <v>218</v>
      </c>
      <c r="C913" s="298"/>
      <c r="D913" s="298">
        <f t="shared" si="99"/>
        <v>0</v>
      </c>
      <c r="E913" s="298"/>
      <c r="F913" s="298">
        <v>0</v>
      </c>
      <c r="G913" s="298">
        <f t="shared" si="98"/>
        <v>0</v>
      </c>
      <c r="H913" s="289" t="str">
        <f t="shared" si="95"/>
        <v>否</v>
      </c>
    </row>
    <row r="914" ht="37.5" customHeight="1" spans="1:8">
      <c r="A914" s="296">
        <v>2130599</v>
      </c>
      <c r="B914" s="297" t="s">
        <v>883</v>
      </c>
      <c r="C914" s="298">
        <v>543</v>
      </c>
      <c r="D914" s="298">
        <f t="shared" si="99"/>
        <v>4269</v>
      </c>
      <c r="E914" s="298"/>
      <c r="F914" s="298">
        <v>4269</v>
      </c>
      <c r="G914" s="298">
        <f t="shared" si="98"/>
        <v>4812</v>
      </c>
      <c r="H914" s="289" t="str">
        <f>IF(LEN(A914)=3,"是",IF(B914&lt;&gt;"",IF(SUM(C914:C914)&lt;&gt;0,"是","否"),"是"))</f>
        <v>是</v>
      </c>
    </row>
    <row r="915" ht="37.5" customHeight="1" spans="1:8">
      <c r="A915" s="293">
        <v>21307</v>
      </c>
      <c r="B915" s="294" t="s">
        <v>884</v>
      </c>
      <c r="C915" s="295">
        <f>SUM(C916:C921)</f>
        <v>7673</v>
      </c>
      <c r="D915" s="295">
        <f>SUM(D916:D921)</f>
        <v>-174</v>
      </c>
      <c r="E915" s="295">
        <f>SUM(E916:E921)</f>
        <v>0</v>
      </c>
      <c r="F915" s="295">
        <f>SUM(F916:F921)</f>
        <v>-174</v>
      </c>
      <c r="G915" s="295">
        <f>SUM(G916:G921)</f>
        <v>7499</v>
      </c>
      <c r="H915" s="289" t="str">
        <f>IF(LEN(A915)=3,"是",IF(B915&lt;&gt;"",IF(SUM(C915:C915)&lt;&gt;0,"是","否"),"是"))</f>
        <v>是</v>
      </c>
    </row>
    <row r="916" ht="37.5" customHeight="1" spans="1:8">
      <c r="A916" s="296">
        <v>2130701</v>
      </c>
      <c r="B916" s="297" t="s">
        <v>885</v>
      </c>
      <c r="C916" s="298"/>
      <c r="D916" s="298">
        <f t="shared" ref="D916:D921" si="100">E916+F916</f>
        <v>801</v>
      </c>
      <c r="E916" s="298"/>
      <c r="F916" s="298">
        <v>801</v>
      </c>
      <c r="G916" s="298">
        <f t="shared" si="98"/>
        <v>801</v>
      </c>
      <c r="H916" s="289" t="s">
        <v>59</v>
      </c>
    </row>
    <row r="917" ht="37.5" hidden="1" customHeight="1" spans="1:8">
      <c r="A917" s="296">
        <v>2130704</v>
      </c>
      <c r="B917" s="297" t="s">
        <v>886</v>
      </c>
      <c r="C917" s="298"/>
      <c r="D917" s="298">
        <f t="shared" si="100"/>
        <v>0</v>
      </c>
      <c r="E917" s="298"/>
      <c r="F917" s="298">
        <v>0</v>
      </c>
      <c r="G917" s="298">
        <f t="shared" si="98"/>
        <v>0</v>
      </c>
      <c r="H917" s="289" t="str">
        <f t="shared" si="95"/>
        <v>否</v>
      </c>
    </row>
    <row r="918" ht="37.5" customHeight="1" spans="1:8">
      <c r="A918" s="296">
        <v>2130705</v>
      </c>
      <c r="B918" s="297" t="s">
        <v>887</v>
      </c>
      <c r="C918" s="298">
        <v>7544</v>
      </c>
      <c r="D918" s="298">
        <f t="shared" si="100"/>
        <v>-846</v>
      </c>
      <c r="E918" s="298"/>
      <c r="F918" s="298">
        <v>-846</v>
      </c>
      <c r="G918" s="298">
        <f t="shared" si="98"/>
        <v>6698</v>
      </c>
      <c r="H918" s="289" t="str">
        <f>IF(LEN(A918)=3,"是",IF(B918&lt;&gt;"",IF(SUM(C918:C918)&lt;&gt;0,"是","否"),"是"))</f>
        <v>是</v>
      </c>
    </row>
    <row r="919" ht="37.5" customHeight="1" spans="1:8">
      <c r="A919" s="296">
        <v>2130706</v>
      </c>
      <c r="B919" s="297" t="s">
        <v>888</v>
      </c>
      <c r="C919" s="298">
        <v>129</v>
      </c>
      <c r="D919" s="298">
        <f t="shared" si="100"/>
        <v>-129</v>
      </c>
      <c r="E919" s="298"/>
      <c r="F919" s="298">
        <v>-129</v>
      </c>
      <c r="G919" s="298">
        <f t="shared" si="98"/>
        <v>0</v>
      </c>
      <c r="H919" s="289" t="str">
        <f>IF(LEN(A919)=3,"是",IF(B919&lt;&gt;"",IF(SUM(C919:C919)&lt;&gt;0,"是","否"),"是"))</f>
        <v>是</v>
      </c>
    </row>
    <row r="920" ht="37.5" hidden="1" customHeight="1" spans="1:8">
      <c r="A920" s="296">
        <v>2130707</v>
      </c>
      <c r="B920" s="297" t="s">
        <v>889</v>
      </c>
      <c r="C920" s="298"/>
      <c r="D920" s="298">
        <f t="shared" si="100"/>
        <v>0</v>
      </c>
      <c r="E920" s="298"/>
      <c r="F920" s="298">
        <v>0</v>
      </c>
      <c r="G920" s="298">
        <f t="shared" si="98"/>
        <v>0</v>
      </c>
      <c r="H920" s="289" t="str">
        <f t="shared" si="95"/>
        <v>否</v>
      </c>
    </row>
    <row r="921" ht="37.5" hidden="1" customHeight="1" spans="1:8">
      <c r="A921" s="296">
        <v>2130799</v>
      </c>
      <c r="B921" s="297" t="s">
        <v>890</v>
      </c>
      <c r="C921" s="298"/>
      <c r="D921" s="298">
        <f t="shared" si="100"/>
        <v>0</v>
      </c>
      <c r="E921" s="298"/>
      <c r="F921" s="298">
        <v>0</v>
      </c>
      <c r="G921" s="298">
        <f t="shared" si="98"/>
        <v>0</v>
      </c>
      <c r="H921" s="289" t="str">
        <f t="shared" si="95"/>
        <v>否</v>
      </c>
    </row>
    <row r="922" ht="37.5" customHeight="1" spans="1:8">
      <c r="A922" s="293">
        <v>21308</v>
      </c>
      <c r="B922" s="294" t="s">
        <v>891</v>
      </c>
      <c r="C922" s="295">
        <f>SUM(C923:C927)</f>
        <v>208</v>
      </c>
      <c r="D922" s="295">
        <f>SUM(D923:D927)</f>
        <v>580</v>
      </c>
      <c r="E922" s="295">
        <f>SUM(E923:E927)</f>
        <v>0</v>
      </c>
      <c r="F922" s="295">
        <f>SUM(F923:F927)</f>
        <v>580</v>
      </c>
      <c r="G922" s="295">
        <f>SUM(G923:G927)</f>
        <v>788</v>
      </c>
      <c r="H922" s="289" t="str">
        <f>IF(LEN(A922)=3,"是",IF(B922&lt;&gt;"",IF(SUM(C922:C922)&lt;&gt;0,"是","否"),"是"))</f>
        <v>是</v>
      </c>
    </row>
    <row r="923" ht="37.5" hidden="1" customHeight="1" spans="1:8">
      <c r="A923" s="296">
        <v>2130801</v>
      </c>
      <c r="B923" s="297" t="s">
        <v>892</v>
      </c>
      <c r="C923" s="298"/>
      <c r="D923" s="298">
        <f>E923+F923</f>
        <v>0</v>
      </c>
      <c r="E923" s="298"/>
      <c r="F923" s="298">
        <v>0</v>
      </c>
      <c r="G923" s="298">
        <f t="shared" si="98"/>
        <v>0</v>
      </c>
      <c r="H923" s="289" t="str">
        <f t="shared" si="95"/>
        <v>否</v>
      </c>
    </row>
    <row r="924" ht="37.5" customHeight="1" spans="1:8">
      <c r="A924" s="296">
        <v>2130803</v>
      </c>
      <c r="B924" s="297" t="s">
        <v>893</v>
      </c>
      <c r="C924" s="298">
        <v>57</v>
      </c>
      <c r="D924" s="298">
        <f>E924+F924</f>
        <v>43</v>
      </c>
      <c r="E924" s="298"/>
      <c r="F924" s="298">
        <v>43</v>
      </c>
      <c r="G924" s="298">
        <f t="shared" si="98"/>
        <v>100</v>
      </c>
      <c r="H924" s="289" t="str">
        <f>IF(LEN(A924)=3,"是",IF(B924&lt;&gt;"",IF(SUM(C924:C924)&lt;&gt;0,"是","否"),"是"))</f>
        <v>是</v>
      </c>
    </row>
    <row r="925" ht="37.5" customHeight="1" spans="1:8">
      <c r="A925" s="296">
        <v>2130804</v>
      </c>
      <c r="B925" s="297" t="s">
        <v>894</v>
      </c>
      <c r="C925" s="298">
        <v>151</v>
      </c>
      <c r="D925" s="298">
        <f>E925+F925</f>
        <v>537</v>
      </c>
      <c r="E925" s="298"/>
      <c r="F925" s="298">
        <v>537</v>
      </c>
      <c r="G925" s="298">
        <f t="shared" si="98"/>
        <v>688</v>
      </c>
      <c r="H925" s="289" t="str">
        <f>IF(LEN(A925)=3,"是",IF(B925&lt;&gt;"",IF(SUM(C925:C925)&lt;&gt;0,"是","否"),"是"))</f>
        <v>是</v>
      </c>
    </row>
    <row r="926" ht="37.5" hidden="1" customHeight="1" spans="1:8">
      <c r="A926" s="296">
        <v>2130805</v>
      </c>
      <c r="B926" s="297" t="s">
        <v>895</v>
      </c>
      <c r="C926" s="298"/>
      <c r="D926" s="298">
        <f>E926+F926</f>
        <v>0</v>
      </c>
      <c r="E926" s="298"/>
      <c r="F926" s="298">
        <v>0</v>
      </c>
      <c r="G926" s="298">
        <f t="shared" si="98"/>
        <v>0</v>
      </c>
      <c r="H926" s="289" t="str">
        <f t="shared" si="95"/>
        <v>否</v>
      </c>
    </row>
    <row r="927" ht="37.5" hidden="1" customHeight="1" spans="1:8">
      <c r="A927" s="296">
        <v>2130899</v>
      </c>
      <c r="B927" s="297" t="s">
        <v>896</v>
      </c>
      <c r="C927" s="298"/>
      <c r="D927" s="298">
        <f>E927+F927</f>
        <v>0</v>
      </c>
      <c r="E927" s="298"/>
      <c r="F927" s="298">
        <v>0</v>
      </c>
      <c r="G927" s="298">
        <f t="shared" si="98"/>
        <v>0</v>
      </c>
      <c r="H927" s="289" t="str">
        <f t="shared" si="95"/>
        <v>否</v>
      </c>
    </row>
    <row r="928" ht="37.5" hidden="1" customHeight="1" spans="1:8">
      <c r="A928" s="293">
        <v>21309</v>
      </c>
      <c r="B928" s="294" t="s">
        <v>897</v>
      </c>
      <c r="C928" s="301">
        <v>0</v>
      </c>
      <c r="D928" s="301"/>
      <c r="E928" s="301"/>
      <c r="F928" s="301"/>
      <c r="G928" s="301"/>
      <c r="H928" s="289" t="str">
        <f t="shared" si="95"/>
        <v>否</v>
      </c>
    </row>
    <row r="929" ht="37.5" hidden="1" customHeight="1" spans="1:8">
      <c r="A929" s="296">
        <v>2130901</v>
      </c>
      <c r="B929" s="297" t="s">
        <v>898</v>
      </c>
      <c r="C929" s="298"/>
      <c r="D929" s="298">
        <f>E929+F929</f>
        <v>0</v>
      </c>
      <c r="E929" s="298"/>
      <c r="F929" s="298">
        <v>0</v>
      </c>
      <c r="G929" s="298">
        <f t="shared" si="98"/>
        <v>0</v>
      </c>
      <c r="H929" s="289" t="str">
        <f t="shared" si="95"/>
        <v>否</v>
      </c>
    </row>
    <row r="930" ht="37.5" hidden="1" customHeight="1" spans="1:8">
      <c r="A930" s="296">
        <v>2130999</v>
      </c>
      <c r="B930" s="297" t="s">
        <v>899</v>
      </c>
      <c r="C930" s="298"/>
      <c r="D930" s="298">
        <f>E930+F930</f>
        <v>0</v>
      </c>
      <c r="E930" s="298"/>
      <c r="F930" s="298">
        <v>0</v>
      </c>
      <c r="G930" s="298">
        <f t="shared" si="98"/>
        <v>0</v>
      </c>
      <c r="H930" s="289" t="str">
        <f t="shared" si="95"/>
        <v>否</v>
      </c>
    </row>
    <row r="931" ht="37.5" customHeight="1" spans="1:8">
      <c r="A931" s="293">
        <v>21399</v>
      </c>
      <c r="B931" s="294" t="s">
        <v>900</v>
      </c>
      <c r="C931" s="295">
        <f>SUM(C932:C933)</f>
        <v>0</v>
      </c>
      <c r="D931" s="295">
        <f>SUM(D932:D933)</f>
        <v>7</v>
      </c>
      <c r="E931" s="295">
        <f>SUM(E932:E933)</f>
        <v>0</v>
      </c>
      <c r="F931" s="295">
        <f>SUM(F932:F933)</f>
        <v>7</v>
      </c>
      <c r="G931" s="295">
        <f>SUM(G932:G933)</f>
        <v>7</v>
      </c>
      <c r="H931" s="289" t="s">
        <v>59</v>
      </c>
    </row>
    <row r="932" ht="37.5" hidden="1" customHeight="1" spans="1:8">
      <c r="A932" s="296">
        <v>2139901</v>
      </c>
      <c r="B932" s="297" t="s">
        <v>901</v>
      </c>
      <c r="C932" s="298"/>
      <c r="D932" s="298">
        <f>E932+F932</f>
        <v>0</v>
      </c>
      <c r="E932" s="298"/>
      <c r="F932" s="298">
        <v>0</v>
      </c>
      <c r="G932" s="298">
        <f t="shared" si="98"/>
        <v>0</v>
      </c>
      <c r="H932" s="289" t="str">
        <f t="shared" si="95"/>
        <v>否</v>
      </c>
    </row>
    <row r="933" ht="37.5" customHeight="1" spans="1:8">
      <c r="A933" s="296">
        <v>2139999</v>
      </c>
      <c r="B933" s="297" t="s">
        <v>902</v>
      </c>
      <c r="C933" s="298"/>
      <c r="D933" s="298">
        <f>E933+F933</f>
        <v>7</v>
      </c>
      <c r="E933" s="298"/>
      <c r="F933" s="298">
        <v>7</v>
      </c>
      <c r="G933" s="298">
        <f t="shared" si="98"/>
        <v>7</v>
      </c>
      <c r="H933" s="289" t="s">
        <v>59</v>
      </c>
    </row>
    <row r="934" ht="37.5" customHeight="1" spans="1:8">
      <c r="A934" s="290">
        <v>214</v>
      </c>
      <c r="B934" s="291" t="s">
        <v>903</v>
      </c>
      <c r="C934" s="288">
        <f>C935+C956+C966+C976+C983</f>
        <v>816</v>
      </c>
      <c r="D934" s="288">
        <f>D935+D956+D966+D976+D983</f>
        <v>10284</v>
      </c>
      <c r="E934" s="288">
        <f>E935+E956+E966+E976+E983</f>
        <v>0</v>
      </c>
      <c r="F934" s="288">
        <f>F935+F956+F966+F976+F983</f>
        <v>10284</v>
      </c>
      <c r="G934" s="288">
        <f>G935+G956+G966+G976+G983</f>
        <v>11100</v>
      </c>
      <c r="H934" s="289" t="str">
        <f>IF(LEN(A934)=3,"是",IF(B934&lt;&gt;"",IF(SUM(C934:C934)&lt;&gt;0,"是","否"),"是"))</f>
        <v>是</v>
      </c>
    </row>
    <row r="935" ht="37.5" customHeight="1" spans="1:8">
      <c r="A935" s="293">
        <v>21401</v>
      </c>
      <c r="B935" s="294" t="s">
        <v>904</v>
      </c>
      <c r="C935" s="295">
        <f>SUM(C936:C955)</f>
        <v>694</v>
      </c>
      <c r="D935" s="295">
        <f>SUM(D936:D955)</f>
        <v>10290</v>
      </c>
      <c r="E935" s="295">
        <f>SUM(E936:E955)</f>
        <v>0</v>
      </c>
      <c r="F935" s="295">
        <f>SUM(F936:F955)</f>
        <v>10290</v>
      </c>
      <c r="G935" s="295">
        <f>SUM(G936:G955)</f>
        <v>10984</v>
      </c>
      <c r="H935" s="289" t="str">
        <f>IF(LEN(A935)=3,"是",IF(B935&lt;&gt;"",IF(SUM(C935:C935)&lt;&gt;0,"是","否"),"是"))</f>
        <v>是</v>
      </c>
    </row>
    <row r="936" ht="37.5" customHeight="1" spans="1:8">
      <c r="A936" s="296">
        <v>2140101</v>
      </c>
      <c r="B936" s="297" t="s">
        <v>209</v>
      </c>
      <c r="C936" s="298">
        <v>237</v>
      </c>
      <c r="D936" s="298">
        <f t="shared" ref="D936:D955" si="101">E936+F936</f>
        <v>-16</v>
      </c>
      <c r="E936" s="298"/>
      <c r="F936" s="298">
        <v>-16</v>
      </c>
      <c r="G936" s="298">
        <f t="shared" si="98"/>
        <v>221</v>
      </c>
      <c r="H936" s="289" t="str">
        <f>IF(LEN(A936)=3,"是",IF(B936&lt;&gt;"",IF(SUM(C936:C936)&lt;&gt;0,"是","否"),"是"))</f>
        <v>是</v>
      </c>
    </row>
    <row r="937" ht="37.5" hidden="1" customHeight="1" spans="1:8">
      <c r="A937" s="296">
        <v>2140102</v>
      </c>
      <c r="B937" s="297" t="s">
        <v>210</v>
      </c>
      <c r="C937" s="298"/>
      <c r="D937" s="298">
        <f t="shared" si="101"/>
        <v>0</v>
      </c>
      <c r="E937" s="298"/>
      <c r="F937" s="298">
        <v>0</v>
      </c>
      <c r="G937" s="298">
        <f t="shared" si="98"/>
        <v>0</v>
      </c>
      <c r="H937" s="289" t="str">
        <f t="shared" si="95"/>
        <v>否</v>
      </c>
    </row>
    <row r="938" ht="37.5" hidden="1" customHeight="1" spans="1:8">
      <c r="A938" s="296">
        <v>2140103</v>
      </c>
      <c r="B938" s="297" t="s">
        <v>211</v>
      </c>
      <c r="C938" s="298"/>
      <c r="D938" s="298">
        <f t="shared" si="101"/>
        <v>0</v>
      </c>
      <c r="E938" s="298"/>
      <c r="F938" s="298">
        <v>0</v>
      </c>
      <c r="G938" s="298">
        <f t="shared" si="98"/>
        <v>0</v>
      </c>
      <c r="H938" s="289" t="str">
        <f t="shared" si="95"/>
        <v>否</v>
      </c>
    </row>
    <row r="939" ht="37.5" customHeight="1" spans="1:8">
      <c r="A939" s="296">
        <v>2140104</v>
      </c>
      <c r="B939" s="297" t="s">
        <v>905</v>
      </c>
      <c r="C939" s="298"/>
      <c r="D939" s="298">
        <f t="shared" si="101"/>
        <v>10723</v>
      </c>
      <c r="E939" s="298"/>
      <c r="F939" s="298">
        <v>10723</v>
      </c>
      <c r="G939" s="298">
        <f t="shared" si="98"/>
        <v>10723</v>
      </c>
      <c r="H939" s="289" t="s">
        <v>59</v>
      </c>
    </row>
    <row r="940" ht="37.5" customHeight="1" spans="1:8">
      <c r="A940" s="296">
        <v>2140106</v>
      </c>
      <c r="B940" s="297" t="s">
        <v>906</v>
      </c>
      <c r="C940" s="298">
        <v>457</v>
      </c>
      <c r="D940" s="298">
        <f t="shared" si="101"/>
        <v>-417</v>
      </c>
      <c r="E940" s="298"/>
      <c r="F940" s="298">
        <v>-417</v>
      </c>
      <c r="G940" s="298">
        <f t="shared" si="98"/>
        <v>40</v>
      </c>
      <c r="H940" s="289" t="str">
        <f>IF(LEN(A940)=3,"是",IF(B940&lt;&gt;"",IF(SUM(C940:C940)&lt;&gt;0,"是","否"),"是"))</f>
        <v>是</v>
      </c>
    </row>
    <row r="941" ht="37.5" hidden="1" customHeight="1" spans="1:8">
      <c r="A941" s="296">
        <v>2140109</v>
      </c>
      <c r="B941" s="297" t="s">
        <v>907</v>
      </c>
      <c r="C941" s="298"/>
      <c r="D941" s="298">
        <f t="shared" si="101"/>
        <v>0</v>
      </c>
      <c r="E941" s="298"/>
      <c r="F941" s="298"/>
      <c r="G941" s="298">
        <f t="shared" si="98"/>
        <v>0</v>
      </c>
      <c r="H941" s="289" t="str">
        <f>IF(LEN(A941)=3,"是",IF(B941&lt;&gt;"",IF(SUM(C941:C941)&lt;&gt;0,"是","否"),"是"))</f>
        <v>否</v>
      </c>
    </row>
    <row r="942" ht="37.5" hidden="1" customHeight="1" spans="1:8">
      <c r="A942" s="296">
        <v>2140110</v>
      </c>
      <c r="B942" s="297" t="s">
        <v>908</v>
      </c>
      <c r="C942" s="298"/>
      <c r="D942" s="298">
        <f t="shared" si="101"/>
        <v>0</v>
      </c>
      <c r="E942" s="298"/>
      <c r="F942" s="298">
        <v>0</v>
      </c>
      <c r="G942" s="298">
        <f t="shared" si="98"/>
        <v>0</v>
      </c>
      <c r="H942" s="289" t="str">
        <f>IF(LEN(A942)=3,"是",IF(B942&lt;&gt;"",IF(SUM(C942:C942)&lt;&gt;0,"是","否"),"是"))</f>
        <v>否</v>
      </c>
    </row>
    <row r="943" ht="37.5" hidden="1" customHeight="1" spans="1:8">
      <c r="A943" s="296">
        <v>2140112</v>
      </c>
      <c r="B943" s="297" t="s">
        <v>909</v>
      </c>
      <c r="C943" s="298"/>
      <c r="D943" s="298">
        <f t="shared" si="101"/>
        <v>0</v>
      </c>
      <c r="E943" s="298"/>
      <c r="F943" s="298">
        <v>0</v>
      </c>
      <c r="G943" s="298">
        <f t="shared" si="98"/>
        <v>0</v>
      </c>
      <c r="H943" s="289" t="str">
        <f t="shared" ref="H943:H982" si="102">IF(LEN(A943)=3,"是",IF(B943&lt;&gt;"",IF(SUM(C943:C943)&lt;&gt;0,"是","否"),"是"))</f>
        <v>否</v>
      </c>
    </row>
    <row r="944" ht="37.5" hidden="1" customHeight="1" spans="1:8">
      <c r="A944" s="296">
        <v>2140114</v>
      </c>
      <c r="B944" s="297" t="s">
        <v>910</v>
      </c>
      <c r="C944" s="298"/>
      <c r="D944" s="298">
        <f t="shared" si="101"/>
        <v>0</v>
      </c>
      <c r="E944" s="298"/>
      <c r="F944" s="298">
        <v>0</v>
      </c>
      <c r="G944" s="298">
        <f t="shared" si="98"/>
        <v>0</v>
      </c>
      <c r="H944" s="289" t="str">
        <f t="shared" si="102"/>
        <v>否</v>
      </c>
    </row>
    <row r="945" ht="37.5" hidden="1" customHeight="1" spans="1:8">
      <c r="A945" s="296">
        <v>2140122</v>
      </c>
      <c r="B945" s="297" t="s">
        <v>911</v>
      </c>
      <c r="C945" s="298"/>
      <c r="D945" s="298">
        <f t="shared" si="101"/>
        <v>0</v>
      </c>
      <c r="E945" s="298"/>
      <c r="F945" s="298">
        <v>0</v>
      </c>
      <c r="G945" s="298">
        <f t="shared" si="98"/>
        <v>0</v>
      </c>
      <c r="H945" s="289" t="str">
        <f t="shared" si="102"/>
        <v>否</v>
      </c>
    </row>
    <row r="946" ht="37.5" hidden="1" customHeight="1" spans="1:8">
      <c r="A946" s="296">
        <v>2140123</v>
      </c>
      <c r="B946" s="297" t="s">
        <v>912</v>
      </c>
      <c r="C946" s="298"/>
      <c r="D946" s="298">
        <f t="shared" si="101"/>
        <v>0</v>
      </c>
      <c r="E946" s="298"/>
      <c r="F946" s="298">
        <v>0</v>
      </c>
      <c r="G946" s="298">
        <f t="shared" si="98"/>
        <v>0</v>
      </c>
      <c r="H946" s="289" t="str">
        <f t="shared" si="102"/>
        <v>否</v>
      </c>
    </row>
    <row r="947" ht="37.5" hidden="1" customHeight="1" spans="1:8">
      <c r="A947" s="296">
        <v>2140127</v>
      </c>
      <c r="B947" s="297" t="s">
        <v>913</v>
      </c>
      <c r="C947" s="298"/>
      <c r="D947" s="298">
        <f t="shared" si="101"/>
        <v>0</v>
      </c>
      <c r="E947" s="298"/>
      <c r="F947" s="298">
        <v>0</v>
      </c>
      <c r="G947" s="298">
        <f t="shared" si="98"/>
        <v>0</v>
      </c>
      <c r="H947" s="289" t="str">
        <f t="shared" si="102"/>
        <v>否</v>
      </c>
    </row>
    <row r="948" ht="37.5" hidden="1" customHeight="1" spans="1:8">
      <c r="A948" s="296">
        <v>2140128</v>
      </c>
      <c r="B948" s="297" t="s">
        <v>914</v>
      </c>
      <c r="C948" s="298"/>
      <c r="D948" s="298">
        <f t="shared" si="101"/>
        <v>0</v>
      </c>
      <c r="E948" s="298"/>
      <c r="F948" s="298">
        <v>0</v>
      </c>
      <c r="G948" s="298">
        <f t="shared" si="98"/>
        <v>0</v>
      </c>
      <c r="H948" s="289" t="str">
        <f t="shared" si="102"/>
        <v>否</v>
      </c>
    </row>
    <row r="949" ht="37.5" hidden="1" customHeight="1" spans="1:8">
      <c r="A949" s="296">
        <v>2140129</v>
      </c>
      <c r="B949" s="297" t="s">
        <v>915</v>
      </c>
      <c r="C949" s="298"/>
      <c r="D949" s="298">
        <f t="shared" si="101"/>
        <v>0</v>
      </c>
      <c r="E949" s="298"/>
      <c r="F949" s="298">
        <v>0</v>
      </c>
      <c r="G949" s="298">
        <f t="shared" si="98"/>
        <v>0</v>
      </c>
      <c r="H949" s="289" t="str">
        <f t="shared" si="102"/>
        <v>否</v>
      </c>
    </row>
    <row r="950" ht="37.5" hidden="1" customHeight="1" spans="1:8">
      <c r="A950" s="296">
        <v>2140130</v>
      </c>
      <c r="B950" s="297" t="s">
        <v>916</v>
      </c>
      <c r="C950" s="298"/>
      <c r="D950" s="298">
        <f t="shared" si="101"/>
        <v>0</v>
      </c>
      <c r="E950" s="298"/>
      <c r="F950" s="298">
        <v>0</v>
      </c>
      <c r="G950" s="298">
        <f t="shared" si="98"/>
        <v>0</v>
      </c>
      <c r="H950" s="289" t="str">
        <f t="shared" si="102"/>
        <v>否</v>
      </c>
    </row>
    <row r="951" ht="37.5" hidden="1" customHeight="1" spans="1:8">
      <c r="A951" s="296">
        <v>2140131</v>
      </c>
      <c r="B951" s="297" t="s">
        <v>917</v>
      </c>
      <c r="C951" s="298"/>
      <c r="D951" s="298">
        <f t="shared" si="101"/>
        <v>0</v>
      </c>
      <c r="E951" s="298"/>
      <c r="F951" s="298">
        <v>0</v>
      </c>
      <c r="G951" s="298">
        <f t="shared" si="98"/>
        <v>0</v>
      </c>
      <c r="H951" s="289" t="str">
        <f t="shared" si="102"/>
        <v>否</v>
      </c>
    </row>
    <row r="952" ht="37.5" hidden="1" customHeight="1" spans="1:8">
      <c r="A952" s="296">
        <v>2140133</v>
      </c>
      <c r="B952" s="297" t="s">
        <v>918</v>
      </c>
      <c r="C952" s="298"/>
      <c r="D952" s="298">
        <f t="shared" si="101"/>
        <v>0</v>
      </c>
      <c r="E952" s="298"/>
      <c r="F952" s="298">
        <v>0</v>
      </c>
      <c r="G952" s="298">
        <f t="shared" si="98"/>
        <v>0</v>
      </c>
      <c r="H952" s="289" t="str">
        <f t="shared" si="102"/>
        <v>否</v>
      </c>
    </row>
    <row r="953" ht="37.5" hidden="1" customHeight="1" spans="1:8">
      <c r="A953" s="296">
        <v>2140136</v>
      </c>
      <c r="B953" s="297" t="s">
        <v>919</v>
      </c>
      <c r="C953" s="298"/>
      <c r="D953" s="298">
        <f t="shared" si="101"/>
        <v>0</v>
      </c>
      <c r="E953" s="298"/>
      <c r="F953" s="298">
        <v>0</v>
      </c>
      <c r="G953" s="298">
        <f t="shared" si="98"/>
        <v>0</v>
      </c>
      <c r="H953" s="289" t="str">
        <f t="shared" si="102"/>
        <v>否</v>
      </c>
    </row>
    <row r="954" ht="37.5" hidden="1" customHeight="1" spans="1:8">
      <c r="A954" s="296">
        <v>2140138</v>
      </c>
      <c r="B954" s="297" t="s">
        <v>920</v>
      </c>
      <c r="C954" s="298"/>
      <c r="D954" s="298">
        <f t="shared" si="101"/>
        <v>0</v>
      </c>
      <c r="E954" s="298"/>
      <c r="F954" s="298">
        <v>0</v>
      </c>
      <c r="G954" s="298">
        <f t="shared" si="98"/>
        <v>0</v>
      </c>
      <c r="H954" s="289" t="str">
        <f t="shared" si="102"/>
        <v>否</v>
      </c>
    </row>
    <row r="955" ht="37.5" hidden="1" customHeight="1" spans="1:8">
      <c r="A955" s="296">
        <v>2140199</v>
      </c>
      <c r="B955" s="297" t="s">
        <v>921</v>
      </c>
      <c r="C955" s="298"/>
      <c r="D955" s="298">
        <f t="shared" si="101"/>
        <v>0</v>
      </c>
      <c r="E955" s="298"/>
      <c r="F955" s="298">
        <v>0</v>
      </c>
      <c r="G955" s="298">
        <f t="shared" si="98"/>
        <v>0</v>
      </c>
      <c r="H955" s="289" t="str">
        <f t="shared" si="102"/>
        <v>否</v>
      </c>
    </row>
    <row r="956" ht="37.5" hidden="1" customHeight="1" spans="1:8">
      <c r="A956" s="293">
        <v>21402</v>
      </c>
      <c r="B956" s="294" t="s">
        <v>922</v>
      </c>
      <c r="C956" s="295">
        <f>SUM(C957:C965)</f>
        <v>0</v>
      </c>
      <c r="D956" s="295">
        <f>SUM(D957:D965)</f>
        <v>0</v>
      </c>
      <c r="E956" s="295">
        <f>SUM(E957:E965)</f>
        <v>0</v>
      </c>
      <c r="F956" s="295">
        <f>SUM(F957:F965)</f>
        <v>0</v>
      </c>
      <c r="G956" s="295">
        <f>SUM(G957:G965)</f>
        <v>0</v>
      </c>
      <c r="H956" s="289" t="str">
        <f t="shared" si="102"/>
        <v>否</v>
      </c>
    </row>
    <row r="957" ht="37.5" hidden="1" customHeight="1" spans="1:8">
      <c r="A957" s="296">
        <v>2140201</v>
      </c>
      <c r="B957" s="297" t="s">
        <v>209</v>
      </c>
      <c r="C957" s="298"/>
      <c r="D957" s="298">
        <f t="shared" ref="D957:D965" si="103">E957+F957</f>
        <v>0</v>
      </c>
      <c r="E957" s="298"/>
      <c r="F957" s="298">
        <v>0</v>
      </c>
      <c r="G957" s="298">
        <f t="shared" ref="G957:G965" si="104">C957+D957</f>
        <v>0</v>
      </c>
      <c r="H957" s="289" t="str">
        <f t="shared" si="102"/>
        <v>否</v>
      </c>
    </row>
    <row r="958" ht="37.5" hidden="1" customHeight="1" spans="1:8">
      <c r="A958" s="296">
        <v>2140202</v>
      </c>
      <c r="B958" s="297" t="s">
        <v>210</v>
      </c>
      <c r="C958" s="298"/>
      <c r="D958" s="298">
        <f t="shared" si="103"/>
        <v>0</v>
      </c>
      <c r="E958" s="298"/>
      <c r="F958" s="298">
        <v>0</v>
      </c>
      <c r="G958" s="298">
        <f t="shared" si="104"/>
        <v>0</v>
      </c>
      <c r="H958" s="289" t="str">
        <f t="shared" si="102"/>
        <v>否</v>
      </c>
    </row>
    <row r="959" ht="37.5" hidden="1" customHeight="1" spans="1:8">
      <c r="A959" s="296">
        <v>2140203</v>
      </c>
      <c r="B959" s="297" t="s">
        <v>211</v>
      </c>
      <c r="C959" s="298"/>
      <c r="D959" s="298">
        <f t="shared" si="103"/>
        <v>0</v>
      </c>
      <c r="E959" s="298"/>
      <c r="F959" s="298">
        <v>0</v>
      </c>
      <c r="G959" s="298">
        <f t="shared" si="104"/>
        <v>0</v>
      </c>
      <c r="H959" s="289" t="str">
        <f t="shared" si="102"/>
        <v>否</v>
      </c>
    </row>
    <row r="960" ht="37.5" hidden="1" customHeight="1" spans="1:8">
      <c r="A960" s="296">
        <v>2140204</v>
      </c>
      <c r="B960" s="297" t="s">
        <v>923</v>
      </c>
      <c r="C960" s="298"/>
      <c r="D960" s="298">
        <f t="shared" si="103"/>
        <v>0</v>
      </c>
      <c r="E960" s="298"/>
      <c r="F960" s="298">
        <v>0</v>
      </c>
      <c r="G960" s="298">
        <f t="shared" si="104"/>
        <v>0</v>
      </c>
      <c r="H960" s="289" t="str">
        <f t="shared" si="102"/>
        <v>否</v>
      </c>
    </row>
    <row r="961" ht="37.5" hidden="1" customHeight="1" spans="1:8">
      <c r="A961" s="296">
        <v>2140205</v>
      </c>
      <c r="B961" s="297" t="s">
        <v>924</v>
      </c>
      <c r="C961" s="298"/>
      <c r="D961" s="298">
        <f t="shared" si="103"/>
        <v>0</v>
      </c>
      <c r="E961" s="298"/>
      <c r="F961" s="298">
        <v>0</v>
      </c>
      <c r="G961" s="298">
        <f t="shared" si="104"/>
        <v>0</v>
      </c>
      <c r="H961" s="289" t="str">
        <f t="shared" si="102"/>
        <v>否</v>
      </c>
    </row>
    <row r="962" ht="37.5" hidden="1" customHeight="1" spans="1:8">
      <c r="A962" s="296">
        <v>2140206</v>
      </c>
      <c r="B962" s="297" t="s">
        <v>925</v>
      </c>
      <c r="C962" s="298"/>
      <c r="D962" s="298">
        <f t="shared" si="103"/>
        <v>0</v>
      </c>
      <c r="E962" s="298"/>
      <c r="F962" s="298">
        <v>0</v>
      </c>
      <c r="G962" s="298">
        <f t="shared" si="104"/>
        <v>0</v>
      </c>
      <c r="H962" s="289" t="str">
        <f t="shared" si="102"/>
        <v>否</v>
      </c>
    </row>
    <row r="963" ht="37.5" hidden="1" customHeight="1" spans="1:8">
      <c r="A963" s="296">
        <v>2140207</v>
      </c>
      <c r="B963" s="297" t="s">
        <v>926</v>
      </c>
      <c r="C963" s="298"/>
      <c r="D963" s="298">
        <f t="shared" si="103"/>
        <v>0</v>
      </c>
      <c r="E963" s="298"/>
      <c r="F963" s="298">
        <v>0</v>
      </c>
      <c r="G963" s="298">
        <f t="shared" si="104"/>
        <v>0</v>
      </c>
      <c r="H963" s="289" t="str">
        <f t="shared" si="102"/>
        <v>否</v>
      </c>
    </row>
    <row r="964" ht="37.5" hidden="1" customHeight="1" spans="1:8">
      <c r="A964" s="296">
        <v>2140208</v>
      </c>
      <c r="B964" s="297" t="s">
        <v>927</v>
      </c>
      <c r="C964" s="298"/>
      <c r="D964" s="298">
        <f t="shared" si="103"/>
        <v>0</v>
      </c>
      <c r="E964" s="298"/>
      <c r="F964" s="298">
        <v>0</v>
      </c>
      <c r="G964" s="298">
        <f t="shared" si="104"/>
        <v>0</v>
      </c>
      <c r="H964" s="289" t="str">
        <f t="shared" si="102"/>
        <v>否</v>
      </c>
    </row>
    <row r="965" ht="37.5" hidden="1" customHeight="1" spans="1:8">
      <c r="A965" s="296">
        <v>2140299</v>
      </c>
      <c r="B965" s="297" t="s">
        <v>928</v>
      </c>
      <c r="C965" s="298"/>
      <c r="D965" s="298">
        <f t="shared" si="103"/>
        <v>0</v>
      </c>
      <c r="E965" s="298"/>
      <c r="F965" s="298">
        <v>0</v>
      </c>
      <c r="G965" s="298">
        <f t="shared" si="104"/>
        <v>0</v>
      </c>
      <c r="H965" s="289" t="str">
        <f t="shared" si="102"/>
        <v>否</v>
      </c>
    </row>
    <row r="966" ht="37.5" hidden="1" customHeight="1" spans="1:8">
      <c r="A966" s="293">
        <v>21403</v>
      </c>
      <c r="B966" s="294" t="s">
        <v>929</v>
      </c>
      <c r="C966" s="295">
        <f>SUM(C967:C975)</f>
        <v>0</v>
      </c>
      <c r="D966" s="295">
        <f>SUM(D967:D975)</f>
        <v>0</v>
      </c>
      <c r="E966" s="295">
        <f>SUM(E967:E975)</f>
        <v>0</v>
      </c>
      <c r="F966" s="295">
        <f>SUM(F967:F975)</f>
        <v>0</v>
      </c>
      <c r="G966" s="295">
        <f>SUM(G967:G975)</f>
        <v>0</v>
      </c>
      <c r="H966" s="289" t="str">
        <f t="shared" si="102"/>
        <v>否</v>
      </c>
    </row>
    <row r="967" ht="37.5" hidden="1" customHeight="1" spans="1:8">
      <c r="A967" s="296">
        <v>2140301</v>
      </c>
      <c r="B967" s="297" t="s">
        <v>209</v>
      </c>
      <c r="C967" s="298"/>
      <c r="D967" s="298">
        <f t="shared" ref="D967:D975" si="105">E967+F967</f>
        <v>0</v>
      </c>
      <c r="E967" s="298"/>
      <c r="F967" s="298">
        <v>0</v>
      </c>
      <c r="G967" s="298">
        <f t="shared" ref="G967:G975" si="106">C967+D967</f>
        <v>0</v>
      </c>
      <c r="H967" s="289" t="str">
        <f t="shared" si="102"/>
        <v>否</v>
      </c>
    </row>
    <row r="968" ht="37.5" hidden="1" customHeight="1" spans="1:8">
      <c r="A968" s="296">
        <v>2140302</v>
      </c>
      <c r="B968" s="297" t="s">
        <v>210</v>
      </c>
      <c r="C968" s="298"/>
      <c r="D968" s="298">
        <f t="shared" si="105"/>
        <v>0</v>
      </c>
      <c r="E968" s="298"/>
      <c r="F968" s="298">
        <v>0</v>
      </c>
      <c r="G968" s="298">
        <f t="shared" si="106"/>
        <v>0</v>
      </c>
      <c r="H968" s="289" t="str">
        <f t="shared" si="102"/>
        <v>否</v>
      </c>
    </row>
    <row r="969" ht="37.5" hidden="1" customHeight="1" spans="1:8">
      <c r="A969" s="296">
        <v>2140303</v>
      </c>
      <c r="B969" s="297" t="s">
        <v>211</v>
      </c>
      <c r="C969" s="298"/>
      <c r="D969" s="298">
        <f t="shared" si="105"/>
        <v>0</v>
      </c>
      <c r="E969" s="298"/>
      <c r="F969" s="298">
        <v>0</v>
      </c>
      <c r="G969" s="298">
        <f t="shared" si="106"/>
        <v>0</v>
      </c>
      <c r="H969" s="289" t="str">
        <f t="shared" si="102"/>
        <v>否</v>
      </c>
    </row>
    <row r="970" ht="37.5" hidden="1" customHeight="1" spans="1:8">
      <c r="A970" s="296">
        <v>2140304</v>
      </c>
      <c r="B970" s="297" t="s">
        <v>930</v>
      </c>
      <c r="C970" s="298"/>
      <c r="D970" s="298">
        <f t="shared" si="105"/>
        <v>0</v>
      </c>
      <c r="E970" s="298"/>
      <c r="F970" s="298">
        <v>0</v>
      </c>
      <c r="G970" s="298">
        <f t="shared" si="106"/>
        <v>0</v>
      </c>
      <c r="H970" s="289" t="str">
        <f t="shared" si="102"/>
        <v>否</v>
      </c>
    </row>
    <row r="971" ht="37.5" hidden="1" customHeight="1" spans="1:8">
      <c r="A971" s="296">
        <v>2140305</v>
      </c>
      <c r="B971" s="297" t="s">
        <v>931</v>
      </c>
      <c r="C971" s="298"/>
      <c r="D971" s="298">
        <f t="shared" si="105"/>
        <v>0</v>
      </c>
      <c r="E971" s="298"/>
      <c r="F971" s="298">
        <v>0</v>
      </c>
      <c r="G971" s="298">
        <f t="shared" si="106"/>
        <v>0</v>
      </c>
      <c r="H971" s="289" t="str">
        <f t="shared" si="102"/>
        <v>否</v>
      </c>
    </row>
    <row r="972" ht="37.5" hidden="1" customHeight="1" spans="1:8">
      <c r="A972" s="296">
        <v>2140306</v>
      </c>
      <c r="B972" s="297" t="s">
        <v>932</v>
      </c>
      <c r="C972" s="298"/>
      <c r="D972" s="298">
        <f t="shared" si="105"/>
        <v>0</v>
      </c>
      <c r="E972" s="298"/>
      <c r="F972" s="298">
        <v>0</v>
      </c>
      <c r="G972" s="298">
        <f t="shared" si="106"/>
        <v>0</v>
      </c>
      <c r="H972" s="289" t="str">
        <f t="shared" si="102"/>
        <v>否</v>
      </c>
    </row>
    <row r="973" ht="37.5" hidden="1" customHeight="1" spans="1:8">
      <c r="A973" s="296">
        <v>2140307</v>
      </c>
      <c r="B973" s="297" t="s">
        <v>933</v>
      </c>
      <c r="C973" s="298"/>
      <c r="D973" s="298">
        <f t="shared" si="105"/>
        <v>0</v>
      </c>
      <c r="E973" s="298"/>
      <c r="F973" s="298">
        <v>0</v>
      </c>
      <c r="G973" s="298">
        <f t="shared" si="106"/>
        <v>0</v>
      </c>
      <c r="H973" s="289" t="str">
        <f t="shared" si="102"/>
        <v>否</v>
      </c>
    </row>
    <row r="974" ht="37.5" hidden="1" customHeight="1" spans="1:8">
      <c r="A974" s="296">
        <v>2140308</v>
      </c>
      <c r="B974" s="297" t="s">
        <v>934</v>
      </c>
      <c r="C974" s="298"/>
      <c r="D974" s="298">
        <f t="shared" si="105"/>
        <v>0</v>
      </c>
      <c r="E974" s="298"/>
      <c r="F974" s="298">
        <v>0</v>
      </c>
      <c r="G974" s="298">
        <f t="shared" si="106"/>
        <v>0</v>
      </c>
      <c r="H974" s="289" t="str">
        <f t="shared" si="102"/>
        <v>否</v>
      </c>
    </row>
    <row r="975" ht="37.5" hidden="1" customHeight="1" spans="1:8">
      <c r="A975" s="296">
        <v>2140399</v>
      </c>
      <c r="B975" s="297" t="s">
        <v>935</v>
      </c>
      <c r="C975" s="298"/>
      <c r="D975" s="298">
        <f t="shared" si="105"/>
        <v>0</v>
      </c>
      <c r="E975" s="298"/>
      <c r="F975" s="298">
        <v>0</v>
      </c>
      <c r="G975" s="298">
        <f t="shared" si="106"/>
        <v>0</v>
      </c>
      <c r="H975" s="289" t="str">
        <f t="shared" si="102"/>
        <v>否</v>
      </c>
    </row>
    <row r="976" ht="37.5" hidden="1" customHeight="1" spans="1:8">
      <c r="A976" s="293">
        <v>21405</v>
      </c>
      <c r="B976" s="294" t="s">
        <v>936</v>
      </c>
      <c r="C976" s="295">
        <f>SUM(C977:C982)</f>
        <v>0</v>
      </c>
      <c r="D976" s="295">
        <f>SUM(D977:D982)</f>
        <v>0</v>
      </c>
      <c r="E976" s="295">
        <f>SUM(E977:E982)</f>
        <v>0</v>
      </c>
      <c r="F976" s="295">
        <f>SUM(F977:F982)</f>
        <v>0</v>
      </c>
      <c r="G976" s="295">
        <f>SUM(G977:G982)</f>
        <v>0</v>
      </c>
      <c r="H976" s="289" t="str">
        <f t="shared" si="102"/>
        <v>否</v>
      </c>
    </row>
    <row r="977" ht="37.5" hidden="1" customHeight="1" spans="1:8">
      <c r="A977" s="296">
        <v>2140501</v>
      </c>
      <c r="B977" s="297" t="s">
        <v>209</v>
      </c>
      <c r="C977" s="298"/>
      <c r="D977" s="298">
        <f t="shared" ref="D977:D982" si="107">E977+F977</f>
        <v>0</v>
      </c>
      <c r="E977" s="298"/>
      <c r="F977" s="298">
        <v>0</v>
      </c>
      <c r="G977" s="298">
        <f t="shared" ref="G977:G982" si="108">C977+D977</f>
        <v>0</v>
      </c>
      <c r="H977" s="289" t="str">
        <f t="shared" si="102"/>
        <v>否</v>
      </c>
    </row>
    <row r="978" ht="37.5" hidden="1" customHeight="1" spans="1:8">
      <c r="A978" s="296">
        <v>2140502</v>
      </c>
      <c r="B978" s="297" t="s">
        <v>210</v>
      </c>
      <c r="C978" s="298"/>
      <c r="D978" s="298">
        <f t="shared" si="107"/>
        <v>0</v>
      </c>
      <c r="E978" s="298"/>
      <c r="F978" s="298">
        <v>0</v>
      </c>
      <c r="G978" s="298">
        <f t="shared" si="108"/>
        <v>0</v>
      </c>
      <c r="H978" s="289" t="str">
        <f t="shared" si="102"/>
        <v>否</v>
      </c>
    </row>
    <row r="979" ht="37.5" hidden="1" customHeight="1" spans="1:8">
      <c r="A979" s="296">
        <v>2140503</v>
      </c>
      <c r="B979" s="297" t="s">
        <v>211</v>
      </c>
      <c r="C979" s="298"/>
      <c r="D979" s="298">
        <f t="shared" si="107"/>
        <v>0</v>
      </c>
      <c r="E979" s="298"/>
      <c r="F979" s="298">
        <v>0</v>
      </c>
      <c r="G979" s="298">
        <f t="shared" si="108"/>
        <v>0</v>
      </c>
      <c r="H979" s="289" t="str">
        <f t="shared" si="102"/>
        <v>否</v>
      </c>
    </row>
    <row r="980" ht="37.5" hidden="1" customHeight="1" spans="1:8">
      <c r="A980" s="296">
        <v>2140504</v>
      </c>
      <c r="B980" s="297" t="s">
        <v>927</v>
      </c>
      <c r="C980" s="298"/>
      <c r="D980" s="298">
        <f t="shared" si="107"/>
        <v>0</v>
      </c>
      <c r="E980" s="298"/>
      <c r="F980" s="298">
        <v>0</v>
      </c>
      <c r="G980" s="298">
        <f t="shared" si="108"/>
        <v>0</v>
      </c>
      <c r="H980" s="289" t="str">
        <f t="shared" si="102"/>
        <v>否</v>
      </c>
    </row>
    <row r="981" ht="37.5" hidden="1" customHeight="1" spans="1:8">
      <c r="A981" s="296">
        <v>2140505</v>
      </c>
      <c r="B981" s="297" t="s">
        <v>937</v>
      </c>
      <c r="C981" s="298"/>
      <c r="D981" s="298">
        <f t="shared" si="107"/>
        <v>0</v>
      </c>
      <c r="E981" s="298"/>
      <c r="F981" s="298">
        <v>0</v>
      </c>
      <c r="G981" s="298">
        <f t="shared" si="108"/>
        <v>0</v>
      </c>
      <c r="H981" s="289" t="str">
        <f t="shared" si="102"/>
        <v>否</v>
      </c>
    </row>
    <row r="982" ht="37.5" hidden="1" customHeight="1" spans="1:8">
      <c r="A982" s="296">
        <v>2140599</v>
      </c>
      <c r="B982" s="297" t="s">
        <v>938</v>
      </c>
      <c r="C982" s="298"/>
      <c r="D982" s="298">
        <f t="shared" si="107"/>
        <v>0</v>
      </c>
      <c r="E982" s="298"/>
      <c r="F982" s="298">
        <v>0</v>
      </c>
      <c r="G982" s="298">
        <f t="shared" si="108"/>
        <v>0</v>
      </c>
      <c r="H982" s="289" t="str">
        <f t="shared" si="102"/>
        <v>否</v>
      </c>
    </row>
    <row r="983" ht="37.5" customHeight="1" spans="1:8">
      <c r="A983" s="293">
        <v>21499</v>
      </c>
      <c r="B983" s="294" t="s">
        <v>939</v>
      </c>
      <c r="C983" s="295">
        <f>SUM(C984:C985)</f>
        <v>122</v>
      </c>
      <c r="D983" s="295">
        <f>SUM(D984:D985)</f>
        <v>-6</v>
      </c>
      <c r="E983" s="295">
        <f>SUM(E984:E985)</f>
        <v>0</v>
      </c>
      <c r="F983" s="295">
        <f>SUM(F984:F985)</f>
        <v>-6</v>
      </c>
      <c r="G983" s="295">
        <f>SUM(G984:G985)</f>
        <v>116</v>
      </c>
      <c r="H983" s="289" t="str">
        <f>IF(LEN(A983)=3,"是",IF(B983&lt;&gt;"",IF(SUM(C983:C983)&lt;&gt;0,"是","否"),"是"))</f>
        <v>是</v>
      </c>
    </row>
    <row r="984" ht="37.5" hidden="1" customHeight="1" spans="1:8">
      <c r="A984" s="296">
        <v>2149901</v>
      </c>
      <c r="B984" s="297" t="s">
        <v>940</v>
      </c>
      <c r="C984" s="298"/>
      <c r="D984" s="298">
        <f>E984+F984</f>
        <v>0</v>
      </c>
      <c r="E984" s="298"/>
      <c r="F984" s="298">
        <v>0</v>
      </c>
      <c r="G984" s="298">
        <f t="shared" ref="G983:G1018" si="109">C984+D984</f>
        <v>0</v>
      </c>
      <c r="H984" s="289" t="str">
        <f t="shared" ref="H983:H1039" si="110">IF(LEN(A984)=3,"是",IF(B984&lt;&gt;"",IF(SUM(C984:C984)&lt;&gt;0,"是","否"),"是"))</f>
        <v>否</v>
      </c>
    </row>
    <row r="985" ht="37.5" customHeight="1" spans="1:8">
      <c r="A985" s="296">
        <v>2149999</v>
      </c>
      <c r="B985" s="297" t="s">
        <v>941</v>
      </c>
      <c r="C985" s="298">
        <v>122</v>
      </c>
      <c r="D985" s="298">
        <f>E985+F985</f>
        <v>-6</v>
      </c>
      <c r="E985" s="298"/>
      <c r="F985" s="298">
        <v>-6</v>
      </c>
      <c r="G985" s="298">
        <f t="shared" si="109"/>
        <v>116</v>
      </c>
      <c r="H985" s="289" t="str">
        <f>IF(LEN(A985)=3,"是",IF(B985&lt;&gt;"",IF(SUM(C985:C985)&lt;&gt;0,"是","否"),"是"))</f>
        <v>是</v>
      </c>
    </row>
    <row r="986" ht="37.5" customHeight="1" spans="1:8">
      <c r="A986" s="290">
        <v>215</v>
      </c>
      <c r="B986" s="291" t="s">
        <v>942</v>
      </c>
      <c r="C986" s="292">
        <f>C987+C997+C1013+C1018+C1029+C1036+C1044</f>
        <v>3010</v>
      </c>
      <c r="D986" s="292">
        <f>D987+D997+D1013+D1018+D1029+D1036+D1044</f>
        <v>-11321</v>
      </c>
      <c r="E986" s="292">
        <f>E987+E997+E1013+E1018+E1029+E1036+E1044</f>
        <v>0</v>
      </c>
      <c r="F986" s="292">
        <f>F987+F997+F1013+F1018+F1029+F1036+F1044</f>
        <v>-11321</v>
      </c>
      <c r="G986" s="292">
        <f>G987+G997+G1013+G1018+G1029+G1036+G1044</f>
        <v>-8311</v>
      </c>
      <c r="H986" s="289" t="str">
        <f>IF(LEN(A986)=3,"是",IF(B986&lt;&gt;"",IF(SUM(C986:C986)&lt;&gt;0,"是","否"),"是"))</f>
        <v>是</v>
      </c>
    </row>
    <row r="987" ht="37.5" hidden="1" customHeight="1" spans="1:8">
      <c r="A987" s="293">
        <v>21501</v>
      </c>
      <c r="B987" s="294" t="s">
        <v>943</v>
      </c>
      <c r="C987" s="295">
        <f>SUM(C988:C996)</f>
        <v>0</v>
      </c>
      <c r="D987" s="295">
        <f>SUM(D988:D996)</f>
        <v>0</v>
      </c>
      <c r="E987" s="295">
        <f>SUM(E988:E996)</f>
        <v>0</v>
      </c>
      <c r="F987" s="295">
        <f>SUM(F988:F996)</f>
        <v>0</v>
      </c>
      <c r="G987" s="295">
        <f>SUM(G988:G996)</f>
        <v>0</v>
      </c>
      <c r="H987" s="289" t="str">
        <f t="shared" si="110"/>
        <v>否</v>
      </c>
    </row>
    <row r="988" ht="37.5" hidden="1" customHeight="1" spans="1:8">
      <c r="A988" s="296">
        <v>2150101</v>
      </c>
      <c r="B988" s="297" t="s">
        <v>209</v>
      </c>
      <c r="C988" s="298"/>
      <c r="D988" s="298">
        <f t="shared" ref="D988:D996" si="111">E988+F988</f>
        <v>0</v>
      </c>
      <c r="E988" s="298"/>
      <c r="F988" s="298">
        <v>0</v>
      </c>
      <c r="G988" s="298">
        <f t="shared" si="109"/>
        <v>0</v>
      </c>
      <c r="H988" s="289" t="str">
        <f t="shared" si="110"/>
        <v>否</v>
      </c>
    </row>
    <row r="989" ht="37.5" hidden="1" customHeight="1" spans="1:8">
      <c r="A989" s="296">
        <v>2150102</v>
      </c>
      <c r="B989" s="297" t="s">
        <v>210</v>
      </c>
      <c r="C989" s="298"/>
      <c r="D989" s="298">
        <f t="shared" si="111"/>
        <v>0</v>
      </c>
      <c r="E989" s="298"/>
      <c r="F989" s="298">
        <v>0</v>
      </c>
      <c r="G989" s="298">
        <f t="shared" si="109"/>
        <v>0</v>
      </c>
      <c r="H989" s="289" t="str">
        <f t="shared" si="110"/>
        <v>否</v>
      </c>
    </row>
    <row r="990" ht="37.5" hidden="1" customHeight="1" spans="1:8">
      <c r="A990" s="296">
        <v>2150103</v>
      </c>
      <c r="B990" s="297" t="s">
        <v>211</v>
      </c>
      <c r="C990" s="298"/>
      <c r="D990" s="298">
        <f t="shared" si="111"/>
        <v>0</v>
      </c>
      <c r="E990" s="298"/>
      <c r="F990" s="298">
        <v>0</v>
      </c>
      <c r="G990" s="298">
        <f t="shared" si="109"/>
        <v>0</v>
      </c>
      <c r="H990" s="289" t="str">
        <f t="shared" si="110"/>
        <v>否</v>
      </c>
    </row>
    <row r="991" ht="37.5" hidden="1" customHeight="1" spans="1:8">
      <c r="A991" s="296">
        <v>2150104</v>
      </c>
      <c r="B991" s="297" t="s">
        <v>944</v>
      </c>
      <c r="C991" s="298"/>
      <c r="D991" s="298">
        <f t="shared" si="111"/>
        <v>0</v>
      </c>
      <c r="E991" s="298"/>
      <c r="F991" s="298">
        <v>0</v>
      </c>
      <c r="G991" s="298">
        <f t="shared" si="109"/>
        <v>0</v>
      </c>
      <c r="H991" s="289" t="str">
        <f t="shared" si="110"/>
        <v>否</v>
      </c>
    </row>
    <row r="992" ht="37.5" hidden="1" customHeight="1" spans="1:8">
      <c r="A992" s="296">
        <v>2150105</v>
      </c>
      <c r="B992" s="297" t="s">
        <v>945</v>
      </c>
      <c r="C992" s="298"/>
      <c r="D992" s="298">
        <f t="shared" si="111"/>
        <v>0</v>
      </c>
      <c r="E992" s="298"/>
      <c r="F992" s="298">
        <v>0</v>
      </c>
      <c r="G992" s="298">
        <f t="shared" si="109"/>
        <v>0</v>
      </c>
      <c r="H992" s="289" t="str">
        <f t="shared" si="110"/>
        <v>否</v>
      </c>
    </row>
    <row r="993" ht="37.5" hidden="1" customHeight="1" spans="1:8">
      <c r="A993" s="296">
        <v>2150106</v>
      </c>
      <c r="B993" s="297" t="s">
        <v>946</v>
      </c>
      <c r="C993" s="298"/>
      <c r="D993" s="298">
        <f t="shared" si="111"/>
        <v>0</v>
      </c>
      <c r="E993" s="298"/>
      <c r="F993" s="298">
        <v>0</v>
      </c>
      <c r="G993" s="298">
        <f t="shared" si="109"/>
        <v>0</v>
      </c>
      <c r="H993" s="289" t="str">
        <f t="shared" si="110"/>
        <v>否</v>
      </c>
    </row>
    <row r="994" ht="37.5" hidden="1" customHeight="1" spans="1:8">
      <c r="A994" s="296">
        <v>2150107</v>
      </c>
      <c r="B994" s="297" t="s">
        <v>947</v>
      </c>
      <c r="C994" s="298"/>
      <c r="D994" s="298">
        <f t="shared" si="111"/>
        <v>0</v>
      </c>
      <c r="E994" s="298"/>
      <c r="F994" s="298">
        <v>0</v>
      </c>
      <c r="G994" s="298">
        <f t="shared" si="109"/>
        <v>0</v>
      </c>
      <c r="H994" s="289" t="str">
        <f t="shared" si="110"/>
        <v>否</v>
      </c>
    </row>
    <row r="995" ht="37.5" hidden="1" customHeight="1" spans="1:8">
      <c r="A995" s="296">
        <v>2150108</v>
      </c>
      <c r="B995" s="297" t="s">
        <v>948</v>
      </c>
      <c r="C995" s="298"/>
      <c r="D995" s="298">
        <f t="shared" si="111"/>
        <v>0</v>
      </c>
      <c r="E995" s="298"/>
      <c r="F995" s="298">
        <v>0</v>
      </c>
      <c r="G995" s="298">
        <f t="shared" si="109"/>
        <v>0</v>
      </c>
      <c r="H995" s="289" t="str">
        <f t="shared" si="110"/>
        <v>否</v>
      </c>
    </row>
    <row r="996" ht="37.5" hidden="1" customHeight="1" spans="1:8">
      <c r="A996" s="296">
        <v>2150199</v>
      </c>
      <c r="B996" s="297" t="s">
        <v>949</v>
      </c>
      <c r="C996" s="298"/>
      <c r="D996" s="298">
        <f t="shared" si="111"/>
        <v>0</v>
      </c>
      <c r="E996" s="298"/>
      <c r="F996" s="298">
        <v>0</v>
      </c>
      <c r="G996" s="298">
        <f t="shared" si="109"/>
        <v>0</v>
      </c>
      <c r="H996" s="289" t="str">
        <f t="shared" si="110"/>
        <v>否</v>
      </c>
    </row>
    <row r="997" ht="37.5" hidden="1" customHeight="1" spans="1:8">
      <c r="A997" s="293">
        <v>21502</v>
      </c>
      <c r="B997" s="294" t="s">
        <v>950</v>
      </c>
      <c r="C997" s="295">
        <f>SUM(C998:C1012)</f>
        <v>0</v>
      </c>
      <c r="D997" s="295">
        <f>SUM(D998:D1012)</f>
        <v>0</v>
      </c>
      <c r="E997" s="295">
        <f>SUM(E998:E1012)</f>
        <v>0</v>
      </c>
      <c r="F997" s="295">
        <f>SUM(F998:F1012)</f>
        <v>0</v>
      </c>
      <c r="G997" s="295">
        <f>SUM(G998:G1012)</f>
        <v>0</v>
      </c>
      <c r="H997" s="289" t="str">
        <f t="shared" si="110"/>
        <v>否</v>
      </c>
    </row>
    <row r="998" ht="37.5" hidden="1" customHeight="1" spans="1:8">
      <c r="A998" s="296">
        <v>2150201</v>
      </c>
      <c r="B998" s="297" t="s">
        <v>209</v>
      </c>
      <c r="C998" s="298"/>
      <c r="D998" s="298">
        <f t="shared" ref="D998:D1012" si="112">E998+F998</f>
        <v>0</v>
      </c>
      <c r="E998" s="298"/>
      <c r="F998" s="298">
        <v>0</v>
      </c>
      <c r="G998" s="298">
        <f t="shared" si="109"/>
        <v>0</v>
      </c>
      <c r="H998" s="289" t="str">
        <f t="shared" si="110"/>
        <v>否</v>
      </c>
    </row>
    <row r="999" ht="37.5" hidden="1" customHeight="1" spans="1:8">
      <c r="A999" s="296">
        <v>2150202</v>
      </c>
      <c r="B999" s="297" t="s">
        <v>210</v>
      </c>
      <c r="C999" s="298"/>
      <c r="D999" s="298">
        <f t="shared" si="112"/>
        <v>0</v>
      </c>
      <c r="E999" s="298"/>
      <c r="F999" s="298">
        <v>0</v>
      </c>
      <c r="G999" s="298">
        <f t="shared" si="109"/>
        <v>0</v>
      </c>
      <c r="H999" s="289" t="str">
        <f t="shared" si="110"/>
        <v>否</v>
      </c>
    </row>
    <row r="1000" ht="37.5" hidden="1" customHeight="1" spans="1:8">
      <c r="A1000" s="296">
        <v>2150203</v>
      </c>
      <c r="B1000" s="297" t="s">
        <v>211</v>
      </c>
      <c r="C1000" s="298"/>
      <c r="D1000" s="298">
        <f t="shared" si="112"/>
        <v>0</v>
      </c>
      <c r="E1000" s="298"/>
      <c r="F1000" s="298">
        <v>0</v>
      </c>
      <c r="G1000" s="298">
        <f t="shared" si="109"/>
        <v>0</v>
      </c>
      <c r="H1000" s="289" t="str">
        <f t="shared" si="110"/>
        <v>否</v>
      </c>
    </row>
    <row r="1001" ht="37.5" hidden="1" customHeight="1" spans="1:8">
      <c r="A1001" s="296">
        <v>2150204</v>
      </c>
      <c r="B1001" s="297" t="s">
        <v>951</v>
      </c>
      <c r="C1001" s="298"/>
      <c r="D1001" s="298">
        <f t="shared" si="112"/>
        <v>0</v>
      </c>
      <c r="E1001" s="298"/>
      <c r="F1001" s="298">
        <v>0</v>
      </c>
      <c r="G1001" s="298">
        <f t="shared" si="109"/>
        <v>0</v>
      </c>
      <c r="H1001" s="289" t="str">
        <f t="shared" si="110"/>
        <v>否</v>
      </c>
    </row>
    <row r="1002" ht="37.5" hidden="1" customHeight="1" spans="1:8">
      <c r="A1002" s="296">
        <v>2150205</v>
      </c>
      <c r="B1002" s="297" t="s">
        <v>952</v>
      </c>
      <c r="C1002" s="298"/>
      <c r="D1002" s="298">
        <f t="shared" si="112"/>
        <v>0</v>
      </c>
      <c r="E1002" s="298"/>
      <c r="F1002" s="298">
        <v>0</v>
      </c>
      <c r="G1002" s="298">
        <f t="shared" si="109"/>
        <v>0</v>
      </c>
      <c r="H1002" s="289" t="str">
        <f t="shared" si="110"/>
        <v>否</v>
      </c>
    </row>
    <row r="1003" ht="37.5" hidden="1" customHeight="1" spans="1:8">
      <c r="A1003" s="296">
        <v>2150206</v>
      </c>
      <c r="B1003" s="297" t="s">
        <v>953</v>
      </c>
      <c r="C1003" s="298"/>
      <c r="D1003" s="298">
        <f t="shared" si="112"/>
        <v>0</v>
      </c>
      <c r="E1003" s="298"/>
      <c r="F1003" s="298">
        <v>0</v>
      </c>
      <c r="G1003" s="298">
        <f t="shared" si="109"/>
        <v>0</v>
      </c>
      <c r="H1003" s="289" t="str">
        <f t="shared" si="110"/>
        <v>否</v>
      </c>
    </row>
    <row r="1004" ht="37.5" hidden="1" customHeight="1" spans="1:8">
      <c r="A1004" s="296">
        <v>2150207</v>
      </c>
      <c r="B1004" s="297" t="s">
        <v>954</v>
      </c>
      <c r="C1004" s="298"/>
      <c r="D1004" s="298">
        <f t="shared" si="112"/>
        <v>0</v>
      </c>
      <c r="E1004" s="298"/>
      <c r="F1004" s="298">
        <v>0</v>
      </c>
      <c r="G1004" s="298">
        <f t="shared" si="109"/>
        <v>0</v>
      </c>
      <c r="H1004" s="289" t="str">
        <f t="shared" si="110"/>
        <v>否</v>
      </c>
    </row>
    <row r="1005" ht="37.5" hidden="1" customHeight="1" spans="1:8">
      <c r="A1005" s="296">
        <v>2150208</v>
      </c>
      <c r="B1005" s="297" t="s">
        <v>955</v>
      </c>
      <c r="C1005" s="298"/>
      <c r="D1005" s="298">
        <f t="shared" si="112"/>
        <v>0</v>
      </c>
      <c r="E1005" s="298"/>
      <c r="F1005" s="298">
        <v>0</v>
      </c>
      <c r="G1005" s="298">
        <f t="shared" si="109"/>
        <v>0</v>
      </c>
      <c r="H1005" s="289" t="str">
        <f t="shared" si="110"/>
        <v>否</v>
      </c>
    </row>
    <row r="1006" ht="37.5" hidden="1" customHeight="1" spans="1:8">
      <c r="A1006" s="296">
        <v>2150209</v>
      </c>
      <c r="B1006" s="297" t="s">
        <v>956</v>
      </c>
      <c r="C1006" s="298"/>
      <c r="D1006" s="298">
        <f t="shared" si="112"/>
        <v>0</v>
      </c>
      <c r="E1006" s="298"/>
      <c r="F1006" s="298">
        <v>0</v>
      </c>
      <c r="G1006" s="298">
        <f t="shared" si="109"/>
        <v>0</v>
      </c>
      <c r="H1006" s="289" t="str">
        <f t="shared" si="110"/>
        <v>否</v>
      </c>
    </row>
    <row r="1007" ht="37.5" hidden="1" customHeight="1" spans="1:8">
      <c r="A1007" s="296">
        <v>2150210</v>
      </c>
      <c r="B1007" s="297" t="s">
        <v>957</v>
      </c>
      <c r="C1007" s="298"/>
      <c r="D1007" s="298">
        <f t="shared" si="112"/>
        <v>0</v>
      </c>
      <c r="E1007" s="298"/>
      <c r="F1007" s="298">
        <v>0</v>
      </c>
      <c r="G1007" s="298">
        <f t="shared" si="109"/>
        <v>0</v>
      </c>
      <c r="H1007" s="289" t="str">
        <f t="shared" si="110"/>
        <v>否</v>
      </c>
    </row>
    <row r="1008" ht="37.5" hidden="1" customHeight="1" spans="1:8">
      <c r="A1008" s="296">
        <v>2150212</v>
      </c>
      <c r="B1008" s="297" t="s">
        <v>958</v>
      </c>
      <c r="C1008" s="298"/>
      <c r="D1008" s="298">
        <f t="shared" si="112"/>
        <v>0</v>
      </c>
      <c r="E1008" s="298"/>
      <c r="F1008" s="298">
        <v>0</v>
      </c>
      <c r="G1008" s="298">
        <f t="shared" si="109"/>
        <v>0</v>
      </c>
      <c r="H1008" s="289" t="str">
        <f t="shared" si="110"/>
        <v>否</v>
      </c>
    </row>
    <row r="1009" ht="37.5" hidden="1" customHeight="1" spans="1:8">
      <c r="A1009" s="296">
        <v>2150213</v>
      </c>
      <c r="B1009" s="297" t="s">
        <v>959</v>
      </c>
      <c r="C1009" s="298"/>
      <c r="D1009" s="298">
        <f t="shared" si="112"/>
        <v>0</v>
      </c>
      <c r="E1009" s="298"/>
      <c r="F1009" s="298">
        <v>0</v>
      </c>
      <c r="G1009" s="298">
        <f t="shared" si="109"/>
        <v>0</v>
      </c>
      <c r="H1009" s="289" t="str">
        <f t="shared" si="110"/>
        <v>否</v>
      </c>
    </row>
    <row r="1010" ht="37.5" hidden="1" customHeight="1" spans="1:8">
      <c r="A1010" s="296">
        <v>2150214</v>
      </c>
      <c r="B1010" s="297" t="s">
        <v>960</v>
      </c>
      <c r="C1010" s="298"/>
      <c r="D1010" s="298">
        <f t="shared" si="112"/>
        <v>0</v>
      </c>
      <c r="E1010" s="298"/>
      <c r="F1010" s="298">
        <v>0</v>
      </c>
      <c r="G1010" s="298">
        <f t="shared" si="109"/>
        <v>0</v>
      </c>
      <c r="H1010" s="289" t="str">
        <f t="shared" si="110"/>
        <v>否</v>
      </c>
    </row>
    <row r="1011" ht="37.5" hidden="1" customHeight="1" spans="1:8">
      <c r="A1011" s="296">
        <v>2150215</v>
      </c>
      <c r="B1011" s="297" t="s">
        <v>961</v>
      </c>
      <c r="C1011" s="298"/>
      <c r="D1011" s="298">
        <f t="shared" si="112"/>
        <v>0</v>
      </c>
      <c r="E1011" s="298"/>
      <c r="F1011" s="298">
        <v>0</v>
      </c>
      <c r="G1011" s="298">
        <f t="shared" si="109"/>
        <v>0</v>
      </c>
      <c r="H1011" s="289" t="str">
        <f t="shared" si="110"/>
        <v>否</v>
      </c>
    </row>
    <row r="1012" ht="37.5" hidden="1" customHeight="1" spans="1:8">
      <c r="A1012" s="296">
        <v>2150299</v>
      </c>
      <c r="B1012" s="297" t="s">
        <v>962</v>
      </c>
      <c r="C1012" s="298"/>
      <c r="D1012" s="298">
        <f t="shared" si="112"/>
        <v>0</v>
      </c>
      <c r="E1012" s="298"/>
      <c r="F1012" s="298">
        <v>0</v>
      </c>
      <c r="G1012" s="298">
        <f t="shared" si="109"/>
        <v>0</v>
      </c>
      <c r="H1012" s="289" t="str">
        <f t="shared" si="110"/>
        <v>否</v>
      </c>
    </row>
    <row r="1013" ht="37.5" hidden="1" customHeight="1" spans="1:8">
      <c r="A1013" s="293">
        <v>21503</v>
      </c>
      <c r="B1013" s="294" t="s">
        <v>963</v>
      </c>
      <c r="C1013" s="295">
        <f>SUM(C1014:C1017)</f>
        <v>0</v>
      </c>
      <c r="D1013" s="295">
        <f>SUM(D1014:D1017)</f>
        <v>0</v>
      </c>
      <c r="E1013" s="295">
        <f>SUM(E1014:E1017)</f>
        <v>0</v>
      </c>
      <c r="F1013" s="295">
        <f>SUM(F1014:F1017)</f>
        <v>0</v>
      </c>
      <c r="G1013" s="295">
        <f>SUM(G1014:G1017)</f>
        <v>0</v>
      </c>
      <c r="H1013" s="289" t="str">
        <f t="shared" si="110"/>
        <v>否</v>
      </c>
    </row>
    <row r="1014" ht="37.5" hidden="1" customHeight="1" spans="1:8">
      <c r="A1014" s="296">
        <v>2150301</v>
      </c>
      <c r="B1014" s="297" t="s">
        <v>209</v>
      </c>
      <c r="C1014" s="298"/>
      <c r="D1014" s="298">
        <f>E1014+F1014</f>
        <v>0</v>
      </c>
      <c r="E1014" s="298"/>
      <c r="F1014" s="298">
        <v>0</v>
      </c>
      <c r="G1014" s="298">
        <f t="shared" si="109"/>
        <v>0</v>
      </c>
      <c r="H1014" s="289" t="str">
        <f t="shared" si="110"/>
        <v>否</v>
      </c>
    </row>
    <row r="1015" ht="37.5" hidden="1" customHeight="1" spans="1:8">
      <c r="A1015" s="296">
        <v>2150302</v>
      </c>
      <c r="B1015" s="297" t="s">
        <v>210</v>
      </c>
      <c r="C1015" s="298"/>
      <c r="D1015" s="298">
        <f>E1015+F1015</f>
        <v>0</v>
      </c>
      <c r="E1015" s="298"/>
      <c r="F1015" s="298">
        <v>0</v>
      </c>
      <c r="G1015" s="298">
        <f t="shared" si="109"/>
        <v>0</v>
      </c>
      <c r="H1015" s="289" t="str">
        <f t="shared" si="110"/>
        <v>否</v>
      </c>
    </row>
    <row r="1016" ht="37.5" hidden="1" customHeight="1" spans="1:8">
      <c r="A1016" s="296">
        <v>2150303</v>
      </c>
      <c r="B1016" s="297" t="s">
        <v>211</v>
      </c>
      <c r="C1016" s="298"/>
      <c r="D1016" s="298">
        <f>E1016+F1016</f>
        <v>0</v>
      </c>
      <c r="E1016" s="298"/>
      <c r="F1016" s="298">
        <v>0</v>
      </c>
      <c r="G1016" s="298">
        <f t="shared" si="109"/>
        <v>0</v>
      </c>
      <c r="H1016" s="289" t="str">
        <f t="shared" si="110"/>
        <v>否</v>
      </c>
    </row>
    <row r="1017" ht="37.5" hidden="1" customHeight="1" spans="1:8">
      <c r="A1017" s="296">
        <v>2150399</v>
      </c>
      <c r="B1017" s="297" t="s">
        <v>964</v>
      </c>
      <c r="C1017" s="298"/>
      <c r="D1017" s="298">
        <f>E1017+F1017</f>
        <v>0</v>
      </c>
      <c r="E1017" s="298"/>
      <c r="F1017" s="298">
        <v>0</v>
      </c>
      <c r="G1017" s="298">
        <f t="shared" si="109"/>
        <v>0</v>
      </c>
      <c r="H1017" s="289" t="str">
        <f t="shared" si="110"/>
        <v>否</v>
      </c>
    </row>
    <row r="1018" ht="37.5" customHeight="1" spans="1:8">
      <c r="A1018" s="293">
        <v>21505</v>
      </c>
      <c r="B1018" s="294" t="s">
        <v>965</v>
      </c>
      <c r="C1018" s="295">
        <f>SUM(C1019:C1028)</f>
        <v>3010</v>
      </c>
      <c r="D1018" s="295">
        <f>SUM(D1019:D1028)</f>
        <v>-11321</v>
      </c>
      <c r="E1018" s="295">
        <f>SUM(E1019:E1028)</f>
        <v>0</v>
      </c>
      <c r="F1018" s="295">
        <f>SUM(F1019:F1028)</f>
        <v>-11321</v>
      </c>
      <c r="G1018" s="295">
        <f>SUM(G1019:G1028)</f>
        <v>-8311</v>
      </c>
      <c r="H1018" s="289" t="str">
        <f>IF(LEN(A1018)=3,"是",IF(B1018&lt;&gt;"",IF(SUM(C1018:C1018)&lt;&gt;0,"是","否"),"是"))</f>
        <v>是</v>
      </c>
    </row>
    <row r="1019" ht="37.5" hidden="1" customHeight="1" spans="1:8">
      <c r="A1019" s="296">
        <v>2150501</v>
      </c>
      <c r="B1019" s="297" t="s">
        <v>209</v>
      </c>
      <c r="C1019" s="298"/>
      <c r="D1019" s="298">
        <f t="shared" ref="D1019:D1028" si="113">E1019+F1019</f>
        <v>0</v>
      </c>
      <c r="E1019" s="298"/>
      <c r="F1019" s="298">
        <v>0</v>
      </c>
      <c r="G1019" s="298">
        <f t="shared" ref="G1019:G1082" si="114">C1019+D1019</f>
        <v>0</v>
      </c>
      <c r="H1019" s="289" t="str">
        <f t="shared" si="110"/>
        <v>否</v>
      </c>
    </row>
    <row r="1020" ht="37.5" hidden="1" customHeight="1" spans="1:8">
      <c r="A1020" s="296">
        <v>2150502</v>
      </c>
      <c r="B1020" s="297" t="s">
        <v>210</v>
      </c>
      <c r="C1020" s="298"/>
      <c r="D1020" s="298">
        <f t="shared" si="113"/>
        <v>0</v>
      </c>
      <c r="E1020" s="298"/>
      <c r="F1020" s="298">
        <v>0</v>
      </c>
      <c r="G1020" s="298">
        <f t="shared" si="114"/>
        <v>0</v>
      </c>
      <c r="H1020" s="289" t="str">
        <f t="shared" si="110"/>
        <v>否</v>
      </c>
    </row>
    <row r="1021" ht="37.5" hidden="1" customHeight="1" spans="1:8">
      <c r="A1021" s="296">
        <v>2150503</v>
      </c>
      <c r="B1021" s="297" t="s">
        <v>211</v>
      </c>
      <c r="C1021" s="298"/>
      <c r="D1021" s="298">
        <f t="shared" si="113"/>
        <v>0</v>
      </c>
      <c r="E1021" s="298"/>
      <c r="F1021" s="298">
        <v>0</v>
      </c>
      <c r="G1021" s="298">
        <f t="shared" si="114"/>
        <v>0</v>
      </c>
      <c r="H1021" s="289" t="str">
        <f t="shared" si="110"/>
        <v>否</v>
      </c>
    </row>
    <row r="1022" ht="37.5" hidden="1" customHeight="1" spans="1:8">
      <c r="A1022" s="296">
        <v>2150505</v>
      </c>
      <c r="B1022" s="297" t="s">
        <v>966</v>
      </c>
      <c r="C1022" s="298"/>
      <c r="D1022" s="298">
        <f t="shared" si="113"/>
        <v>0</v>
      </c>
      <c r="E1022" s="298"/>
      <c r="F1022" s="298">
        <v>0</v>
      </c>
      <c r="G1022" s="298">
        <f t="shared" si="114"/>
        <v>0</v>
      </c>
      <c r="H1022" s="289" t="str">
        <f t="shared" si="110"/>
        <v>否</v>
      </c>
    </row>
    <row r="1023" ht="37.5" hidden="1" customHeight="1" spans="1:8">
      <c r="A1023" s="296">
        <v>2150507</v>
      </c>
      <c r="B1023" s="297" t="s">
        <v>967</v>
      </c>
      <c r="C1023" s="298"/>
      <c r="D1023" s="298">
        <f t="shared" si="113"/>
        <v>0</v>
      </c>
      <c r="E1023" s="298"/>
      <c r="F1023" s="298">
        <v>0</v>
      </c>
      <c r="G1023" s="298">
        <f t="shared" si="114"/>
        <v>0</v>
      </c>
      <c r="H1023" s="289" t="str">
        <f t="shared" si="110"/>
        <v>否</v>
      </c>
    </row>
    <row r="1024" ht="37.5" hidden="1" customHeight="1" spans="1:8">
      <c r="A1024" s="296">
        <v>2150508</v>
      </c>
      <c r="B1024" s="297" t="s">
        <v>968</v>
      </c>
      <c r="C1024" s="298"/>
      <c r="D1024" s="298">
        <f t="shared" si="113"/>
        <v>0</v>
      </c>
      <c r="E1024" s="298"/>
      <c r="F1024" s="298">
        <v>0</v>
      </c>
      <c r="G1024" s="298">
        <f t="shared" si="114"/>
        <v>0</v>
      </c>
      <c r="H1024" s="289" t="str">
        <f t="shared" si="110"/>
        <v>否</v>
      </c>
    </row>
    <row r="1025" ht="37.5" hidden="1" customHeight="1" spans="1:8">
      <c r="A1025" s="300">
        <v>2150516</v>
      </c>
      <c r="B1025" s="297" t="s">
        <v>969</v>
      </c>
      <c r="C1025" s="298"/>
      <c r="D1025" s="298">
        <f t="shared" si="113"/>
        <v>0</v>
      </c>
      <c r="E1025" s="298"/>
      <c r="F1025" s="298">
        <v>0</v>
      </c>
      <c r="G1025" s="298">
        <f t="shared" si="114"/>
        <v>0</v>
      </c>
      <c r="H1025" s="289" t="str">
        <f t="shared" si="110"/>
        <v>否</v>
      </c>
    </row>
    <row r="1026" ht="37.5" customHeight="1" spans="1:8">
      <c r="A1026" s="300">
        <v>2150517</v>
      </c>
      <c r="B1026" s="297" t="s">
        <v>970</v>
      </c>
      <c r="C1026" s="298">
        <v>3000</v>
      </c>
      <c r="D1026" s="298">
        <f t="shared" si="113"/>
        <v>-11761</v>
      </c>
      <c r="E1026" s="298"/>
      <c r="F1026" s="298">
        <f>-3629-8132</f>
        <v>-11761</v>
      </c>
      <c r="G1026" s="298">
        <f t="shared" si="114"/>
        <v>-8761</v>
      </c>
      <c r="H1026" s="289" t="str">
        <f>IF(LEN(A1026)=3,"是",IF(B1026&lt;&gt;"",IF(SUM(C1026:C1026)&lt;&gt;0,"是","否"),"是"))</f>
        <v>是</v>
      </c>
    </row>
    <row r="1027" ht="37.5" hidden="1" customHeight="1" spans="1:8">
      <c r="A1027" s="300">
        <v>2150550</v>
      </c>
      <c r="B1027" s="297" t="s">
        <v>218</v>
      </c>
      <c r="C1027" s="298"/>
      <c r="D1027" s="298">
        <f t="shared" si="113"/>
        <v>0</v>
      </c>
      <c r="E1027" s="298"/>
      <c r="F1027" s="298">
        <v>0</v>
      </c>
      <c r="G1027" s="298">
        <f t="shared" si="114"/>
        <v>0</v>
      </c>
      <c r="H1027" s="289" t="str">
        <f t="shared" si="110"/>
        <v>否</v>
      </c>
    </row>
    <row r="1028" ht="37.5" customHeight="1" spans="1:8">
      <c r="A1028" s="296">
        <v>2150599</v>
      </c>
      <c r="B1028" s="297" t="s">
        <v>971</v>
      </c>
      <c r="C1028" s="298">
        <v>10</v>
      </c>
      <c r="D1028" s="298">
        <f t="shared" si="113"/>
        <v>440</v>
      </c>
      <c r="E1028" s="298"/>
      <c r="F1028" s="298">
        <v>440</v>
      </c>
      <c r="G1028" s="298">
        <f t="shared" si="114"/>
        <v>450</v>
      </c>
      <c r="H1028" s="289" t="str">
        <f>IF(LEN(A1028)=3,"是",IF(B1028&lt;&gt;"",IF(SUM(C1028:C1028)&lt;&gt;0,"是","否"),"是"))</f>
        <v>是</v>
      </c>
    </row>
    <row r="1029" ht="37.5" hidden="1" customHeight="1" spans="1:8">
      <c r="A1029" s="293">
        <v>21507</v>
      </c>
      <c r="B1029" s="294" t="s">
        <v>972</v>
      </c>
      <c r="C1029" s="295">
        <f>SUM(C1030:C1035)</f>
        <v>0</v>
      </c>
      <c r="D1029" s="295">
        <f>SUM(D1030:D1035)</f>
        <v>0</v>
      </c>
      <c r="E1029" s="295">
        <f>SUM(E1030:E1035)</f>
        <v>0</v>
      </c>
      <c r="F1029" s="295">
        <f>SUM(F1030:F1035)</f>
        <v>0</v>
      </c>
      <c r="G1029" s="295">
        <f>SUM(G1030:G1035)</f>
        <v>0</v>
      </c>
      <c r="H1029" s="289" t="str">
        <f t="shared" si="110"/>
        <v>否</v>
      </c>
    </row>
    <row r="1030" ht="37.5" hidden="1" customHeight="1" spans="1:8">
      <c r="A1030" s="296">
        <v>2150701</v>
      </c>
      <c r="B1030" s="297" t="s">
        <v>209</v>
      </c>
      <c r="C1030" s="298"/>
      <c r="D1030" s="298">
        <f t="shared" ref="D1030:D1035" si="115">E1030+F1030</f>
        <v>0</v>
      </c>
      <c r="E1030" s="298"/>
      <c r="F1030" s="298">
        <v>0</v>
      </c>
      <c r="G1030" s="298">
        <f t="shared" si="114"/>
        <v>0</v>
      </c>
      <c r="H1030" s="289" t="str">
        <f t="shared" si="110"/>
        <v>否</v>
      </c>
    </row>
    <row r="1031" ht="37.5" hidden="1" customHeight="1" spans="1:8">
      <c r="A1031" s="296">
        <v>2150702</v>
      </c>
      <c r="B1031" s="297" t="s">
        <v>210</v>
      </c>
      <c r="C1031" s="298"/>
      <c r="D1031" s="298">
        <f t="shared" si="115"/>
        <v>0</v>
      </c>
      <c r="E1031" s="298"/>
      <c r="F1031" s="298">
        <v>0</v>
      </c>
      <c r="G1031" s="298">
        <f t="shared" si="114"/>
        <v>0</v>
      </c>
      <c r="H1031" s="289" t="str">
        <f t="shared" si="110"/>
        <v>否</v>
      </c>
    </row>
    <row r="1032" ht="37.5" hidden="1" customHeight="1" spans="1:8">
      <c r="A1032" s="296">
        <v>2150703</v>
      </c>
      <c r="B1032" s="297" t="s">
        <v>211</v>
      </c>
      <c r="C1032" s="298"/>
      <c r="D1032" s="298">
        <f t="shared" si="115"/>
        <v>0</v>
      </c>
      <c r="E1032" s="298"/>
      <c r="F1032" s="298">
        <v>0</v>
      </c>
      <c r="G1032" s="298">
        <f t="shared" si="114"/>
        <v>0</v>
      </c>
      <c r="H1032" s="289" t="str">
        <f t="shared" si="110"/>
        <v>否</v>
      </c>
    </row>
    <row r="1033" ht="37.5" hidden="1" customHeight="1" spans="1:8">
      <c r="A1033" s="296">
        <v>2150704</v>
      </c>
      <c r="B1033" s="297" t="s">
        <v>973</v>
      </c>
      <c r="C1033" s="298"/>
      <c r="D1033" s="298">
        <f t="shared" si="115"/>
        <v>0</v>
      </c>
      <c r="E1033" s="298"/>
      <c r="F1033" s="298">
        <v>0</v>
      </c>
      <c r="G1033" s="298">
        <f t="shared" si="114"/>
        <v>0</v>
      </c>
      <c r="H1033" s="289" t="str">
        <f t="shared" si="110"/>
        <v>否</v>
      </c>
    </row>
    <row r="1034" ht="37.5" hidden="1" customHeight="1" spans="1:8">
      <c r="A1034" s="296">
        <v>2150705</v>
      </c>
      <c r="B1034" s="297" t="s">
        <v>974</v>
      </c>
      <c r="C1034" s="298"/>
      <c r="D1034" s="298">
        <f t="shared" si="115"/>
        <v>0</v>
      </c>
      <c r="E1034" s="298"/>
      <c r="F1034" s="298">
        <v>0</v>
      </c>
      <c r="G1034" s="298">
        <f t="shared" si="114"/>
        <v>0</v>
      </c>
      <c r="H1034" s="289" t="str">
        <f t="shared" si="110"/>
        <v>否</v>
      </c>
    </row>
    <row r="1035" ht="37.5" hidden="1" customHeight="1" spans="1:8">
      <c r="A1035" s="296">
        <v>2150799</v>
      </c>
      <c r="B1035" s="297" t="s">
        <v>975</v>
      </c>
      <c r="C1035" s="298"/>
      <c r="D1035" s="298">
        <f t="shared" si="115"/>
        <v>0</v>
      </c>
      <c r="E1035" s="298"/>
      <c r="F1035" s="298">
        <v>0</v>
      </c>
      <c r="G1035" s="298">
        <f t="shared" si="114"/>
        <v>0</v>
      </c>
      <c r="H1035" s="289" t="str">
        <f t="shared" si="110"/>
        <v>否</v>
      </c>
    </row>
    <row r="1036" ht="37.5" hidden="1" customHeight="1" spans="1:8">
      <c r="A1036" s="293">
        <v>21508</v>
      </c>
      <c r="B1036" s="294" t="s">
        <v>976</v>
      </c>
      <c r="C1036" s="295">
        <f>SUM(C1037:C1043)</f>
        <v>0</v>
      </c>
      <c r="D1036" s="295">
        <f>SUM(D1037:D1043)</f>
        <v>0</v>
      </c>
      <c r="E1036" s="295">
        <f>SUM(E1037:E1043)</f>
        <v>0</v>
      </c>
      <c r="F1036" s="295">
        <f>SUM(F1037:F1043)</f>
        <v>0</v>
      </c>
      <c r="G1036" s="295">
        <f>SUM(G1037:G1043)</f>
        <v>0</v>
      </c>
      <c r="H1036" s="289" t="str">
        <f t="shared" si="110"/>
        <v>否</v>
      </c>
    </row>
    <row r="1037" ht="37.5" hidden="1" customHeight="1" spans="1:8">
      <c r="A1037" s="296">
        <v>2150801</v>
      </c>
      <c r="B1037" s="297" t="s">
        <v>209</v>
      </c>
      <c r="C1037" s="298"/>
      <c r="D1037" s="298">
        <f t="shared" ref="D1037:D1043" si="116">E1037+F1037</f>
        <v>0</v>
      </c>
      <c r="E1037" s="298"/>
      <c r="F1037" s="298">
        <v>0</v>
      </c>
      <c r="G1037" s="298">
        <f t="shared" si="114"/>
        <v>0</v>
      </c>
      <c r="H1037" s="289" t="str">
        <f t="shared" si="110"/>
        <v>否</v>
      </c>
    </row>
    <row r="1038" ht="37.5" hidden="1" customHeight="1" spans="1:8">
      <c r="A1038" s="296">
        <v>2150802</v>
      </c>
      <c r="B1038" s="297" t="s">
        <v>210</v>
      </c>
      <c r="C1038" s="298"/>
      <c r="D1038" s="298">
        <f t="shared" si="116"/>
        <v>0</v>
      </c>
      <c r="E1038" s="298"/>
      <c r="F1038" s="298">
        <v>0</v>
      </c>
      <c r="G1038" s="298">
        <f t="shared" si="114"/>
        <v>0</v>
      </c>
      <c r="H1038" s="289" t="str">
        <f t="shared" si="110"/>
        <v>否</v>
      </c>
    </row>
    <row r="1039" ht="37.5" hidden="1" customHeight="1" spans="1:8">
      <c r="A1039" s="296">
        <v>2150803</v>
      </c>
      <c r="B1039" s="297" t="s">
        <v>211</v>
      </c>
      <c r="C1039" s="298"/>
      <c r="D1039" s="298">
        <f t="shared" si="116"/>
        <v>0</v>
      </c>
      <c r="E1039" s="298"/>
      <c r="F1039" s="298">
        <v>0</v>
      </c>
      <c r="G1039" s="298">
        <f t="shared" si="114"/>
        <v>0</v>
      </c>
      <c r="H1039" s="289" t="str">
        <f t="shared" si="110"/>
        <v>否</v>
      </c>
    </row>
    <row r="1040" ht="37.5" hidden="1" customHeight="1" spans="1:8">
      <c r="A1040" s="296">
        <v>2150804</v>
      </c>
      <c r="B1040" s="297" t="s">
        <v>977</v>
      </c>
      <c r="C1040" s="298"/>
      <c r="D1040" s="298">
        <f t="shared" si="116"/>
        <v>0</v>
      </c>
      <c r="E1040" s="298"/>
      <c r="F1040" s="298">
        <v>0</v>
      </c>
      <c r="G1040" s="298">
        <f t="shared" si="114"/>
        <v>0</v>
      </c>
      <c r="H1040" s="289" t="str">
        <f t="shared" ref="H1040:H1103" si="117">IF(LEN(A1040)=3,"是",IF(B1040&lt;&gt;"",IF(SUM(C1040:C1040)&lt;&gt;0,"是","否"),"是"))</f>
        <v>否</v>
      </c>
    </row>
    <row r="1041" ht="37.5" hidden="1" customHeight="1" spans="1:8">
      <c r="A1041" s="296">
        <v>2150805</v>
      </c>
      <c r="B1041" s="297" t="s">
        <v>978</v>
      </c>
      <c r="C1041" s="298"/>
      <c r="D1041" s="298">
        <f t="shared" si="116"/>
        <v>0</v>
      </c>
      <c r="E1041" s="298"/>
      <c r="F1041" s="298">
        <v>0</v>
      </c>
      <c r="G1041" s="298">
        <f t="shared" si="114"/>
        <v>0</v>
      </c>
      <c r="H1041" s="289" t="str">
        <f t="shared" si="117"/>
        <v>否</v>
      </c>
    </row>
    <row r="1042" ht="37.5" hidden="1" customHeight="1" spans="1:8">
      <c r="A1042" s="300">
        <v>2150806</v>
      </c>
      <c r="B1042" s="297" t="s">
        <v>979</v>
      </c>
      <c r="C1042" s="298"/>
      <c r="D1042" s="298">
        <f t="shared" si="116"/>
        <v>0</v>
      </c>
      <c r="E1042" s="298"/>
      <c r="F1042" s="298">
        <v>0</v>
      </c>
      <c r="G1042" s="298">
        <f t="shared" si="114"/>
        <v>0</v>
      </c>
      <c r="H1042" s="289" t="str">
        <f t="shared" si="117"/>
        <v>否</v>
      </c>
    </row>
    <row r="1043" ht="37.5" hidden="1" customHeight="1" spans="1:8">
      <c r="A1043" s="296">
        <v>2150899</v>
      </c>
      <c r="B1043" s="297" t="s">
        <v>980</v>
      </c>
      <c r="C1043" s="298"/>
      <c r="D1043" s="298">
        <f t="shared" si="116"/>
        <v>0</v>
      </c>
      <c r="E1043" s="298"/>
      <c r="F1043" s="298">
        <v>0</v>
      </c>
      <c r="G1043" s="298">
        <f t="shared" si="114"/>
        <v>0</v>
      </c>
      <c r="H1043" s="289" t="str">
        <f t="shared" si="117"/>
        <v>否</v>
      </c>
    </row>
    <row r="1044" ht="37.5" hidden="1" customHeight="1" spans="1:8">
      <c r="A1044" s="293">
        <v>21599</v>
      </c>
      <c r="B1044" s="294" t="s">
        <v>981</v>
      </c>
      <c r="C1044" s="295">
        <f>SUM(C1045:C1049)</f>
        <v>0</v>
      </c>
      <c r="D1044" s="295">
        <f>SUM(D1045:D1049)</f>
        <v>0</v>
      </c>
      <c r="E1044" s="295">
        <f>SUM(E1045:E1049)</f>
        <v>0</v>
      </c>
      <c r="F1044" s="295">
        <f>SUM(F1045:F1049)</f>
        <v>0</v>
      </c>
      <c r="G1044" s="295">
        <f>SUM(G1045:G1049)</f>
        <v>0</v>
      </c>
      <c r="H1044" s="289" t="str">
        <f t="shared" si="117"/>
        <v>否</v>
      </c>
    </row>
    <row r="1045" ht="37.5" hidden="1" customHeight="1" spans="1:8">
      <c r="A1045" s="296">
        <v>2159901</v>
      </c>
      <c r="B1045" s="297" t="s">
        <v>982</v>
      </c>
      <c r="C1045" s="298"/>
      <c r="D1045" s="298">
        <f>E1045+F1045</f>
        <v>0</v>
      </c>
      <c r="E1045" s="298"/>
      <c r="F1045" s="298">
        <v>0</v>
      </c>
      <c r="G1045" s="298">
        <f t="shared" si="114"/>
        <v>0</v>
      </c>
      <c r="H1045" s="289" t="str">
        <f t="shared" si="117"/>
        <v>否</v>
      </c>
    </row>
    <row r="1046" ht="37.5" hidden="1" customHeight="1" spans="1:8">
      <c r="A1046" s="296">
        <v>2159904</v>
      </c>
      <c r="B1046" s="297" t="s">
        <v>983</v>
      </c>
      <c r="C1046" s="298"/>
      <c r="D1046" s="298">
        <f>E1046+F1046</f>
        <v>0</v>
      </c>
      <c r="E1046" s="298"/>
      <c r="F1046" s="298">
        <v>0</v>
      </c>
      <c r="G1046" s="298">
        <f t="shared" si="114"/>
        <v>0</v>
      </c>
      <c r="H1046" s="289" t="str">
        <f t="shared" si="117"/>
        <v>否</v>
      </c>
    </row>
    <row r="1047" ht="37.5" hidden="1" customHeight="1" spans="1:8">
      <c r="A1047" s="296">
        <v>2159905</v>
      </c>
      <c r="B1047" s="297" t="s">
        <v>984</v>
      </c>
      <c r="C1047" s="298"/>
      <c r="D1047" s="298">
        <f>E1047+F1047</f>
        <v>0</v>
      </c>
      <c r="E1047" s="298"/>
      <c r="F1047" s="298">
        <v>0</v>
      </c>
      <c r="G1047" s="298">
        <f t="shared" si="114"/>
        <v>0</v>
      </c>
      <c r="H1047" s="289" t="str">
        <f t="shared" si="117"/>
        <v>否</v>
      </c>
    </row>
    <row r="1048" ht="37.5" hidden="1" customHeight="1" spans="1:8">
      <c r="A1048" s="296">
        <v>2159906</v>
      </c>
      <c r="B1048" s="297" t="s">
        <v>985</v>
      </c>
      <c r="C1048" s="298"/>
      <c r="D1048" s="298">
        <f>E1048+F1048</f>
        <v>0</v>
      </c>
      <c r="E1048" s="298"/>
      <c r="F1048" s="298">
        <v>0</v>
      </c>
      <c r="G1048" s="298">
        <f t="shared" si="114"/>
        <v>0</v>
      </c>
      <c r="H1048" s="289" t="str">
        <f t="shared" si="117"/>
        <v>否</v>
      </c>
    </row>
    <row r="1049" ht="37.5" hidden="1" customHeight="1" spans="1:8">
      <c r="A1049" s="296">
        <v>2159999</v>
      </c>
      <c r="B1049" s="297" t="s">
        <v>986</v>
      </c>
      <c r="C1049" s="298"/>
      <c r="D1049" s="298">
        <f>E1049+F1049</f>
        <v>0</v>
      </c>
      <c r="E1049" s="298"/>
      <c r="F1049" s="298">
        <v>0</v>
      </c>
      <c r="G1049" s="298">
        <f t="shared" si="114"/>
        <v>0</v>
      </c>
      <c r="H1049" s="289" t="str">
        <f t="shared" si="117"/>
        <v>否</v>
      </c>
    </row>
    <row r="1050" ht="37.5" customHeight="1" spans="1:8">
      <c r="A1050" s="290">
        <v>216</v>
      </c>
      <c r="B1050" s="291" t="s">
        <v>987</v>
      </c>
      <c r="C1050" s="292">
        <f>C1051+C1061+C1067</f>
        <v>0</v>
      </c>
      <c r="D1050" s="292">
        <f>D1051+D1061+D1067</f>
        <v>175</v>
      </c>
      <c r="E1050" s="292">
        <f>E1051+E1061+E1067</f>
        <v>0</v>
      </c>
      <c r="F1050" s="292">
        <f>F1051+F1061+F1067</f>
        <v>175</v>
      </c>
      <c r="G1050" s="292">
        <f>G1051+G1061+G1067</f>
        <v>175</v>
      </c>
      <c r="H1050" s="289" t="str">
        <f>IF(LEN(A1050)=3,"是",IF(B1050&lt;&gt;"",IF(SUM(C1050:C1050)&lt;&gt;0,"是","否"),"是"))</f>
        <v>是</v>
      </c>
    </row>
    <row r="1051" ht="37.5" customHeight="1" spans="1:8">
      <c r="A1051" s="293">
        <v>21602</v>
      </c>
      <c r="B1051" s="294" t="s">
        <v>988</v>
      </c>
      <c r="C1051" s="295">
        <f>SUM(C1052:C1060)</f>
        <v>0</v>
      </c>
      <c r="D1051" s="295">
        <f>SUM(D1052:D1060)</f>
        <v>40</v>
      </c>
      <c r="E1051" s="295">
        <f>SUM(E1052:E1060)</f>
        <v>0</v>
      </c>
      <c r="F1051" s="295">
        <f>SUM(F1052:F1060)</f>
        <v>40</v>
      </c>
      <c r="G1051" s="295">
        <f>SUM(G1052:G1060)</f>
        <v>40</v>
      </c>
      <c r="H1051" s="289" t="s">
        <v>59</v>
      </c>
    </row>
    <row r="1052" ht="37.5" hidden="1" customHeight="1" spans="1:8">
      <c r="A1052" s="296">
        <v>2160201</v>
      </c>
      <c r="B1052" s="297" t="s">
        <v>209</v>
      </c>
      <c r="C1052" s="298"/>
      <c r="D1052" s="298">
        <f t="shared" ref="D1052:D1060" si="118">E1052+F1052</f>
        <v>0</v>
      </c>
      <c r="E1052" s="298"/>
      <c r="F1052" s="298">
        <v>0</v>
      </c>
      <c r="G1052" s="298">
        <f t="shared" si="114"/>
        <v>0</v>
      </c>
      <c r="H1052" s="289" t="str">
        <f t="shared" si="117"/>
        <v>否</v>
      </c>
    </row>
    <row r="1053" ht="37.5" hidden="1" customHeight="1" spans="1:8">
      <c r="A1053" s="296">
        <v>2160202</v>
      </c>
      <c r="B1053" s="297" t="s">
        <v>210</v>
      </c>
      <c r="C1053" s="298"/>
      <c r="D1053" s="298">
        <f t="shared" si="118"/>
        <v>0</v>
      </c>
      <c r="E1053" s="298"/>
      <c r="F1053" s="298">
        <v>0</v>
      </c>
      <c r="G1053" s="298">
        <f t="shared" si="114"/>
        <v>0</v>
      </c>
      <c r="H1053" s="289" t="str">
        <f t="shared" si="117"/>
        <v>否</v>
      </c>
    </row>
    <row r="1054" ht="37.5" hidden="1" customHeight="1" spans="1:8">
      <c r="A1054" s="296">
        <v>2160203</v>
      </c>
      <c r="B1054" s="297" t="s">
        <v>211</v>
      </c>
      <c r="C1054" s="298"/>
      <c r="D1054" s="298">
        <f t="shared" si="118"/>
        <v>0</v>
      </c>
      <c r="E1054" s="298"/>
      <c r="F1054" s="298">
        <v>0</v>
      </c>
      <c r="G1054" s="298">
        <f t="shared" si="114"/>
        <v>0</v>
      </c>
      <c r="H1054" s="289" t="str">
        <f t="shared" si="117"/>
        <v>否</v>
      </c>
    </row>
    <row r="1055" ht="37.5" hidden="1" customHeight="1" spans="1:8">
      <c r="A1055" s="296">
        <v>2160216</v>
      </c>
      <c r="B1055" s="297" t="s">
        <v>989</v>
      </c>
      <c r="C1055" s="298"/>
      <c r="D1055" s="298">
        <f t="shared" si="118"/>
        <v>0</v>
      </c>
      <c r="E1055" s="298"/>
      <c r="F1055" s="298">
        <v>0</v>
      </c>
      <c r="G1055" s="298">
        <f t="shared" si="114"/>
        <v>0</v>
      </c>
      <c r="H1055" s="289" t="str">
        <f t="shared" si="117"/>
        <v>否</v>
      </c>
    </row>
    <row r="1056" ht="37.5" hidden="1" customHeight="1" spans="1:8">
      <c r="A1056" s="296">
        <v>2160217</v>
      </c>
      <c r="B1056" s="297" t="s">
        <v>990</v>
      </c>
      <c r="C1056" s="298"/>
      <c r="D1056" s="298">
        <f t="shared" si="118"/>
        <v>0</v>
      </c>
      <c r="E1056" s="298"/>
      <c r="F1056" s="298">
        <v>0</v>
      </c>
      <c r="G1056" s="298">
        <f t="shared" si="114"/>
        <v>0</v>
      </c>
      <c r="H1056" s="289" t="str">
        <f t="shared" si="117"/>
        <v>否</v>
      </c>
    </row>
    <row r="1057" ht="37.5" hidden="1" customHeight="1" spans="1:8">
      <c r="A1057" s="296">
        <v>2160218</v>
      </c>
      <c r="B1057" s="297" t="s">
        <v>991</v>
      </c>
      <c r="C1057" s="298"/>
      <c r="D1057" s="298">
        <f t="shared" si="118"/>
        <v>0</v>
      </c>
      <c r="E1057" s="298"/>
      <c r="F1057" s="298">
        <v>0</v>
      </c>
      <c r="G1057" s="298">
        <f t="shared" si="114"/>
        <v>0</v>
      </c>
      <c r="H1057" s="289" t="str">
        <f t="shared" si="117"/>
        <v>否</v>
      </c>
    </row>
    <row r="1058" ht="37.5" hidden="1" customHeight="1" spans="1:8">
      <c r="A1058" s="296">
        <v>2160219</v>
      </c>
      <c r="B1058" s="297" t="s">
        <v>992</v>
      </c>
      <c r="C1058" s="298"/>
      <c r="D1058" s="298">
        <f t="shared" si="118"/>
        <v>0</v>
      </c>
      <c r="E1058" s="298"/>
      <c r="F1058" s="298">
        <v>0</v>
      </c>
      <c r="G1058" s="298">
        <f t="shared" si="114"/>
        <v>0</v>
      </c>
      <c r="H1058" s="289" t="str">
        <f t="shared" si="117"/>
        <v>否</v>
      </c>
    </row>
    <row r="1059" ht="37.5" hidden="1" customHeight="1" spans="1:8">
      <c r="A1059" s="296">
        <v>2160250</v>
      </c>
      <c r="B1059" s="297" t="s">
        <v>218</v>
      </c>
      <c r="C1059" s="298"/>
      <c r="D1059" s="298">
        <f t="shared" si="118"/>
        <v>0</v>
      </c>
      <c r="E1059" s="298"/>
      <c r="F1059" s="298">
        <v>0</v>
      </c>
      <c r="G1059" s="298">
        <f t="shared" si="114"/>
        <v>0</v>
      </c>
      <c r="H1059" s="289" t="str">
        <f t="shared" si="117"/>
        <v>否</v>
      </c>
    </row>
    <row r="1060" ht="37.5" customHeight="1" spans="1:8">
      <c r="A1060" s="296">
        <v>2160299</v>
      </c>
      <c r="B1060" s="297" t="s">
        <v>993</v>
      </c>
      <c r="C1060" s="298"/>
      <c r="D1060" s="298">
        <f t="shared" si="118"/>
        <v>40</v>
      </c>
      <c r="E1060" s="298"/>
      <c r="F1060" s="298">
        <v>40</v>
      </c>
      <c r="G1060" s="298">
        <f t="shared" si="114"/>
        <v>40</v>
      </c>
      <c r="H1060" s="289" t="s">
        <v>59</v>
      </c>
    </row>
    <row r="1061" ht="37.5" hidden="1" customHeight="1" spans="1:8">
      <c r="A1061" s="293">
        <v>21606</v>
      </c>
      <c r="B1061" s="294" t="s">
        <v>994</v>
      </c>
      <c r="C1061" s="295">
        <f>SUM(C1062:C1066)</f>
        <v>0</v>
      </c>
      <c r="D1061" s="295">
        <f>SUM(D1062:D1066)</f>
        <v>0</v>
      </c>
      <c r="E1061" s="295">
        <f>SUM(E1062:E1066)</f>
        <v>0</v>
      </c>
      <c r="F1061" s="295">
        <f>SUM(F1062:F1066)</f>
        <v>0</v>
      </c>
      <c r="G1061" s="295">
        <f>SUM(G1062:G1066)</f>
        <v>0</v>
      </c>
      <c r="H1061" s="289" t="str">
        <f t="shared" si="117"/>
        <v>否</v>
      </c>
    </row>
    <row r="1062" ht="37.5" hidden="1" customHeight="1" spans="1:8">
      <c r="A1062" s="296">
        <v>2160601</v>
      </c>
      <c r="B1062" s="297" t="s">
        <v>209</v>
      </c>
      <c r="C1062" s="298"/>
      <c r="D1062" s="298">
        <f>E1062+F1062</f>
        <v>0</v>
      </c>
      <c r="E1062" s="298"/>
      <c r="F1062" s="298">
        <v>0</v>
      </c>
      <c r="G1062" s="298">
        <f t="shared" si="114"/>
        <v>0</v>
      </c>
      <c r="H1062" s="289" t="str">
        <f t="shared" si="117"/>
        <v>否</v>
      </c>
    </row>
    <row r="1063" ht="37.5" hidden="1" customHeight="1" spans="1:8">
      <c r="A1063" s="296">
        <v>2160602</v>
      </c>
      <c r="B1063" s="297" t="s">
        <v>210</v>
      </c>
      <c r="C1063" s="298"/>
      <c r="D1063" s="298">
        <f>E1063+F1063</f>
        <v>0</v>
      </c>
      <c r="E1063" s="298"/>
      <c r="F1063" s="298">
        <v>0</v>
      </c>
      <c r="G1063" s="298">
        <f t="shared" si="114"/>
        <v>0</v>
      </c>
      <c r="H1063" s="289" t="str">
        <f t="shared" si="117"/>
        <v>否</v>
      </c>
    </row>
    <row r="1064" ht="37.5" hidden="1" customHeight="1" spans="1:8">
      <c r="A1064" s="296">
        <v>2160603</v>
      </c>
      <c r="B1064" s="297" t="s">
        <v>211</v>
      </c>
      <c r="C1064" s="298"/>
      <c r="D1064" s="298">
        <f>E1064+F1064</f>
        <v>0</v>
      </c>
      <c r="E1064" s="298"/>
      <c r="F1064" s="298">
        <v>0</v>
      </c>
      <c r="G1064" s="298">
        <f t="shared" si="114"/>
        <v>0</v>
      </c>
      <c r="H1064" s="289" t="str">
        <f t="shared" si="117"/>
        <v>否</v>
      </c>
    </row>
    <row r="1065" ht="37.5" hidden="1" customHeight="1" spans="1:8">
      <c r="A1065" s="296">
        <v>2160607</v>
      </c>
      <c r="B1065" s="297" t="s">
        <v>995</v>
      </c>
      <c r="C1065" s="298"/>
      <c r="D1065" s="298">
        <f>E1065+F1065</f>
        <v>0</v>
      </c>
      <c r="E1065" s="298"/>
      <c r="F1065" s="298">
        <v>0</v>
      </c>
      <c r="G1065" s="298">
        <f t="shared" si="114"/>
        <v>0</v>
      </c>
      <c r="H1065" s="289" t="str">
        <f t="shared" si="117"/>
        <v>否</v>
      </c>
    </row>
    <row r="1066" ht="37.5" hidden="1" customHeight="1" spans="1:8">
      <c r="A1066" s="296">
        <v>2160699</v>
      </c>
      <c r="B1066" s="297" t="s">
        <v>996</v>
      </c>
      <c r="C1066" s="298"/>
      <c r="D1066" s="298">
        <f>E1066+F1066</f>
        <v>0</v>
      </c>
      <c r="E1066" s="298"/>
      <c r="F1066" s="298">
        <v>0</v>
      </c>
      <c r="G1066" s="298">
        <f t="shared" si="114"/>
        <v>0</v>
      </c>
      <c r="H1066" s="289" t="str">
        <f t="shared" si="117"/>
        <v>否</v>
      </c>
    </row>
    <row r="1067" ht="37.5" customHeight="1" spans="1:8">
      <c r="A1067" s="293">
        <v>21699</v>
      </c>
      <c r="B1067" s="294" t="s">
        <v>997</v>
      </c>
      <c r="C1067" s="295">
        <f>SUM(C1068:C1069)</f>
        <v>0</v>
      </c>
      <c r="D1067" s="295">
        <f>SUM(D1068:D1069)</f>
        <v>135</v>
      </c>
      <c r="E1067" s="295">
        <f>SUM(E1068:E1069)</f>
        <v>0</v>
      </c>
      <c r="F1067" s="295">
        <f>SUM(F1068:F1069)</f>
        <v>135</v>
      </c>
      <c r="G1067" s="295">
        <f>SUM(G1068:G1069)</f>
        <v>135</v>
      </c>
      <c r="H1067" s="289" t="s">
        <v>59</v>
      </c>
    </row>
    <row r="1068" ht="37.5" hidden="1" customHeight="1" spans="1:8">
      <c r="A1068" s="296">
        <v>2169901</v>
      </c>
      <c r="B1068" s="297" t="s">
        <v>998</v>
      </c>
      <c r="C1068" s="298"/>
      <c r="D1068" s="298">
        <f>E1068+F1068</f>
        <v>0</v>
      </c>
      <c r="E1068" s="298"/>
      <c r="F1068" s="298">
        <v>0</v>
      </c>
      <c r="G1068" s="298">
        <f t="shared" si="114"/>
        <v>0</v>
      </c>
      <c r="H1068" s="289" t="str">
        <f t="shared" si="117"/>
        <v>否</v>
      </c>
    </row>
    <row r="1069" ht="37.5" customHeight="1" spans="1:8">
      <c r="A1069" s="296">
        <v>2169999</v>
      </c>
      <c r="B1069" s="297" t="s">
        <v>999</v>
      </c>
      <c r="C1069" s="298"/>
      <c r="D1069" s="298">
        <f>E1069+F1069</f>
        <v>135</v>
      </c>
      <c r="E1069" s="298"/>
      <c r="F1069" s="298">
        <v>135</v>
      </c>
      <c r="G1069" s="298">
        <f t="shared" si="114"/>
        <v>135</v>
      </c>
      <c r="H1069" s="289" t="s">
        <v>59</v>
      </c>
    </row>
    <row r="1070" ht="37.5" customHeight="1" spans="1:8">
      <c r="A1070" s="290">
        <v>217</v>
      </c>
      <c r="B1070" s="291" t="s">
        <v>1000</v>
      </c>
      <c r="C1070" s="288"/>
      <c r="D1070" s="288"/>
      <c r="E1070" s="288"/>
      <c r="F1070" s="288"/>
      <c r="G1070" s="288"/>
      <c r="H1070" s="289" t="str">
        <f>IF(LEN(A1070)=3,"是",IF(B1070&lt;&gt;"",IF(SUM(C1070:C1070)&lt;&gt;0,"是","否"),"是"))</f>
        <v>是</v>
      </c>
    </row>
    <row r="1071" ht="37.5" hidden="1" customHeight="1" spans="1:8">
      <c r="A1071" s="293">
        <v>21701</v>
      </c>
      <c r="B1071" s="294" t="s">
        <v>1001</v>
      </c>
      <c r="C1071" s="301">
        <v>0</v>
      </c>
      <c r="D1071" s="301"/>
      <c r="E1071" s="301"/>
      <c r="F1071" s="301"/>
      <c r="G1071" s="301"/>
      <c r="H1071" s="289" t="str">
        <f t="shared" si="117"/>
        <v>否</v>
      </c>
    </row>
    <row r="1072" ht="37.5" hidden="1" customHeight="1" spans="1:8">
      <c r="A1072" s="296">
        <v>2170101</v>
      </c>
      <c r="B1072" s="297" t="s">
        <v>209</v>
      </c>
      <c r="C1072" s="298"/>
      <c r="D1072" s="298">
        <f t="shared" ref="D1072:D1077" si="119">E1072+F1072</f>
        <v>0</v>
      </c>
      <c r="E1072" s="298"/>
      <c r="F1072" s="298">
        <v>0</v>
      </c>
      <c r="G1072" s="298">
        <f t="shared" si="114"/>
        <v>0</v>
      </c>
      <c r="H1072" s="289" t="str">
        <f t="shared" si="117"/>
        <v>否</v>
      </c>
    </row>
    <row r="1073" ht="37.5" hidden="1" customHeight="1" spans="1:8">
      <c r="A1073" s="296">
        <v>2170102</v>
      </c>
      <c r="B1073" s="297" t="s">
        <v>210</v>
      </c>
      <c r="C1073" s="298"/>
      <c r="D1073" s="298">
        <f t="shared" si="119"/>
        <v>0</v>
      </c>
      <c r="E1073" s="298"/>
      <c r="F1073" s="298">
        <v>0</v>
      </c>
      <c r="G1073" s="298">
        <f t="shared" si="114"/>
        <v>0</v>
      </c>
      <c r="H1073" s="289" t="str">
        <f t="shared" si="117"/>
        <v>否</v>
      </c>
    </row>
    <row r="1074" ht="37.5" hidden="1" customHeight="1" spans="1:8">
      <c r="A1074" s="296">
        <v>2170103</v>
      </c>
      <c r="B1074" s="297" t="s">
        <v>211</v>
      </c>
      <c r="C1074" s="298"/>
      <c r="D1074" s="298">
        <f t="shared" si="119"/>
        <v>0</v>
      </c>
      <c r="E1074" s="298"/>
      <c r="F1074" s="298">
        <v>0</v>
      </c>
      <c r="G1074" s="298">
        <f t="shared" si="114"/>
        <v>0</v>
      </c>
      <c r="H1074" s="289" t="str">
        <f t="shared" si="117"/>
        <v>否</v>
      </c>
    </row>
    <row r="1075" ht="37.5" hidden="1" customHeight="1" spans="1:8">
      <c r="A1075" s="296">
        <v>2170104</v>
      </c>
      <c r="B1075" s="297" t="s">
        <v>1002</v>
      </c>
      <c r="C1075" s="298"/>
      <c r="D1075" s="298">
        <f t="shared" si="119"/>
        <v>0</v>
      </c>
      <c r="E1075" s="298"/>
      <c r="F1075" s="298">
        <v>0</v>
      </c>
      <c r="G1075" s="298">
        <f t="shared" si="114"/>
        <v>0</v>
      </c>
      <c r="H1075" s="289" t="str">
        <f t="shared" si="117"/>
        <v>否</v>
      </c>
    </row>
    <row r="1076" ht="37.5" hidden="1" customHeight="1" spans="1:8">
      <c r="A1076" s="296">
        <v>2170150</v>
      </c>
      <c r="B1076" s="297" t="s">
        <v>218</v>
      </c>
      <c r="C1076" s="298"/>
      <c r="D1076" s="298">
        <f t="shared" si="119"/>
        <v>0</v>
      </c>
      <c r="E1076" s="298"/>
      <c r="F1076" s="298">
        <v>0</v>
      </c>
      <c r="G1076" s="298">
        <f t="shared" si="114"/>
        <v>0</v>
      </c>
      <c r="H1076" s="289" t="str">
        <f t="shared" si="117"/>
        <v>否</v>
      </c>
    </row>
    <row r="1077" ht="37.5" hidden="1" customHeight="1" spans="1:8">
      <c r="A1077" s="296">
        <v>2170199</v>
      </c>
      <c r="B1077" s="297" t="s">
        <v>1003</v>
      </c>
      <c r="C1077" s="298"/>
      <c r="D1077" s="298">
        <f t="shared" si="119"/>
        <v>0</v>
      </c>
      <c r="E1077" s="298"/>
      <c r="F1077" s="298">
        <v>0</v>
      </c>
      <c r="G1077" s="298">
        <f t="shared" si="114"/>
        <v>0</v>
      </c>
      <c r="H1077" s="289" t="str">
        <f t="shared" si="117"/>
        <v>否</v>
      </c>
    </row>
    <row r="1078" ht="37.5" hidden="1" customHeight="1" spans="1:8">
      <c r="A1078" s="312">
        <v>21702</v>
      </c>
      <c r="B1078" s="294" t="s">
        <v>1004</v>
      </c>
      <c r="C1078" s="301">
        <v>0</v>
      </c>
      <c r="D1078" s="301"/>
      <c r="E1078" s="301"/>
      <c r="F1078" s="301"/>
      <c r="G1078" s="301"/>
      <c r="H1078" s="289" t="str">
        <f t="shared" si="117"/>
        <v>否</v>
      </c>
    </row>
    <row r="1079" ht="37.5" hidden="1" customHeight="1" spans="1:8">
      <c r="A1079" s="313">
        <v>2170201</v>
      </c>
      <c r="B1079" s="297" t="s">
        <v>1005</v>
      </c>
      <c r="C1079" s="298"/>
      <c r="D1079" s="298">
        <f t="shared" ref="D1079:D1087" si="120">E1079+F1079</f>
        <v>0</v>
      </c>
      <c r="E1079" s="298"/>
      <c r="F1079" s="298">
        <v>0</v>
      </c>
      <c r="G1079" s="298">
        <f t="shared" si="114"/>
        <v>0</v>
      </c>
      <c r="H1079" s="289" t="str">
        <f t="shared" si="117"/>
        <v>否</v>
      </c>
    </row>
    <row r="1080" ht="37.5" hidden="1" customHeight="1" spans="1:8">
      <c r="A1080" s="313">
        <v>2170202</v>
      </c>
      <c r="B1080" s="297" t="s">
        <v>1006</v>
      </c>
      <c r="C1080" s="298"/>
      <c r="D1080" s="298">
        <f t="shared" si="120"/>
        <v>0</v>
      </c>
      <c r="E1080" s="298"/>
      <c r="F1080" s="298">
        <v>0</v>
      </c>
      <c r="G1080" s="298">
        <f t="shared" si="114"/>
        <v>0</v>
      </c>
      <c r="H1080" s="289" t="str">
        <f t="shared" si="117"/>
        <v>否</v>
      </c>
    </row>
    <row r="1081" ht="37.5" hidden="1" customHeight="1" spans="1:8">
      <c r="A1081" s="313">
        <v>2170203</v>
      </c>
      <c r="B1081" s="297" t="s">
        <v>1007</v>
      </c>
      <c r="C1081" s="298"/>
      <c r="D1081" s="298">
        <f t="shared" si="120"/>
        <v>0</v>
      </c>
      <c r="E1081" s="298"/>
      <c r="F1081" s="298">
        <v>0</v>
      </c>
      <c r="G1081" s="298">
        <f t="shared" si="114"/>
        <v>0</v>
      </c>
      <c r="H1081" s="289" t="str">
        <f t="shared" si="117"/>
        <v>否</v>
      </c>
    </row>
    <row r="1082" ht="37.5" hidden="1" customHeight="1" spans="1:8">
      <c r="A1082" s="313">
        <v>2170204</v>
      </c>
      <c r="B1082" s="297" t="s">
        <v>1008</v>
      </c>
      <c r="C1082" s="298"/>
      <c r="D1082" s="298">
        <f t="shared" si="120"/>
        <v>0</v>
      </c>
      <c r="E1082" s="298"/>
      <c r="F1082" s="298">
        <v>0</v>
      </c>
      <c r="G1082" s="298">
        <f t="shared" si="114"/>
        <v>0</v>
      </c>
      <c r="H1082" s="289" t="str">
        <f t="shared" si="117"/>
        <v>否</v>
      </c>
    </row>
    <row r="1083" ht="37.5" hidden="1" customHeight="1" spans="1:8">
      <c r="A1083" s="313">
        <v>2170205</v>
      </c>
      <c r="B1083" s="297" t="s">
        <v>1009</v>
      </c>
      <c r="C1083" s="298"/>
      <c r="D1083" s="298">
        <f t="shared" si="120"/>
        <v>0</v>
      </c>
      <c r="E1083" s="298"/>
      <c r="F1083" s="298">
        <v>0</v>
      </c>
      <c r="G1083" s="298">
        <f t="shared" ref="G1083:G1146" si="121">C1083+D1083</f>
        <v>0</v>
      </c>
      <c r="H1083" s="289" t="str">
        <f t="shared" si="117"/>
        <v>否</v>
      </c>
    </row>
    <row r="1084" ht="37.5" hidden="1" customHeight="1" spans="1:8">
      <c r="A1084" s="313">
        <v>2170206</v>
      </c>
      <c r="B1084" s="297" t="s">
        <v>1010</v>
      </c>
      <c r="C1084" s="298"/>
      <c r="D1084" s="298">
        <f t="shared" si="120"/>
        <v>0</v>
      </c>
      <c r="E1084" s="298"/>
      <c r="F1084" s="298">
        <v>0</v>
      </c>
      <c r="G1084" s="298">
        <f t="shared" si="121"/>
        <v>0</v>
      </c>
      <c r="H1084" s="289" t="str">
        <f t="shared" si="117"/>
        <v>否</v>
      </c>
    </row>
    <row r="1085" ht="37.5" hidden="1" customHeight="1" spans="1:8">
      <c r="A1085" s="313">
        <v>2170207</v>
      </c>
      <c r="B1085" s="297" t="s">
        <v>1011</v>
      </c>
      <c r="C1085" s="298"/>
      <c r="D1085" s="298">
        <f t="shared" si="120"/>
        <v>0</v>
      </c>
      <c r="E1085" s="298"/>
      <c r="F1085" s="298">
        <v>0</v>
      </c>
      <c r="G1085" s="298">
        <f t="shared" si="121"/>
        <v>0</v>
      </c>
      <c r="H1085" s="289" t="str">
        <f t="shared" si="117"/>
        <v>否</v>
      </c>
    </row>
    <row r="1086" ht="37.5" hidden="1" customHeight="1" spans="1:8">
      <c r="A1086" s="313">
        <v>2170208</v>
      </c>
      <c r="B1086" s="297" t="s">
        <v>1012</v>
      </c>
      <c r="C1086" s="298"/>
      <c r="D1086" s="298">
        <f t="shared" si="120"/>
        <v>0</v>
      </c>
      <c r="E1086" s="298"/>
      <c r="F1086" s="298">
        <v>0</v>
      </c>
      <c r="G1086" s="298">
        <f t="shared" si="121"/>
        <v>0</v>
      </c>
      <c r="H1086" s="289" t="str">
        <f t="shared" si="117"/>
        <v>否</v>
      </c>
    </row>
    <row r="1087" ht="37.5" hidden="1" customHeight="1" spans="1:8">
      <c r="A1087" s="313">
        <v>2170299</v>
      </c>
      <c r="B1087" s="297" t="s">
        <v>1013</v>
      </c>
      <c r="C1087" s="298"/>
      <c r="D1087" s="298">
        <f t="shared" si="120"/>
        <v>0</v>
      </c>
      <c r="E1087" s="298"/>
      <c r="F1087" s="298">
        <v>0</v>
      </c>
      <c r="G1087" s="298">
        <f t="shared" si="121"/>
        <v>0</v>
      </c>
      <c r="H1087" s="289" t="str">
        <f t="shared" si="117"/>
        <v>否</v>
      </c>
    </row>
    <row r="1088" ht="37.5" hidden="1" customHeight="1" spans="1:8">
      <c r="A1088" s="293">
        <v>21703</v>
      </c>
      <c r="B1088" s="294" t="s">
        <v>1014</v>
      </c>
      <c r="C1088" s="301">
        <v>0</v>
      </c>
      <c r="D1088" s="301"/>
      <c r="E1088" s="301"/>
      <c r="F1088" s="301"/>
      <c r="G1088" s="301"/>
      <c r="H1088" s="289" t="str">
        <f t="shared" si="117"/>
        <v>否</v>
      </c>
    </row>
    <row r="1089" ht="37.5" hidden="1" customHeight="1" spans="1:8">
      <c r="A1089" s="296">
        <v>2170301</v>
      </c>
      <c r="B1089" s="297" t="s">
        <v>1015</v>
      </c>
      <c r="C1089" s="298"/>
      <c r="D1089" s="298">
        <f>E1089+F1089</f>
        <v>0</v>
      </c>
      <c r="E1089" s="298"/>
      <c r="F1089" s="298">
        <v>0</v>
      </c>
      <c r="G1089" s="298">
        <f t="shared" si="121"/>
        <v>0</v>
      </c>
      <c r="H1089" s="289" t="str">
        <f t="shared" si="117"/>
        <v>否</v>
      </c>
    </row>
    <row r="1090" ht="37.5" hidden="1" customHeight="1" spans="1:8">
      <c r="A1090" s="296">
        <v>2170302</v>
      </c>
      <c r="B1090" s="297" t="s">
        <v>1016</v>
      </c>
      <c r="C1090" s="298"/>
      <c r="D1090" s="298">
        <f>E1090+F1090</f>
        <v>0</v>
      </c>
      <c r="E1090" s="298"/>
      <c r="F1090" s="298">
        <v>0</v>
      </c>
      <c r="G1090" s="298">
        <f t="shared" si="121"/>
        <v>0</v>
      </c>
      <c r="H1090" s="289" t="str">
        <f t="shared" si="117"/>
        <v>否</v>
      </c>
    </row>
    <row r="1091" ht="37.5" hidden="1" customHeight="1" spans="1:8">
      <c r="A1091" s="296">
        <v>2170303</v>
      </c>
      <c r="B1091" s="297" t="s">
        <v>1017</v>
      </c>
      <c r="C1091" s="298"/>
      <c r="D1091" s="298">
        <f>E1091+F1091</f>
        <v>0</v>
      </c>
      <c r="E1091" s="298"/>
      <c r="F1091" s="298">
        <v>0</v>
      </c>
      <c r="G1091" s="298">
        <f t="shared" si="121"/>
        <v>0</v>
      </c>
      <c r="H1091" s="289" t="str">
        <f t="shared" si="117"/>
        <v>否</v>
      </c>
    </row>
    <row r="1092" ht="37.5" hidden="1" customHeight="1" spans="1:8">
      <c r="A1092" s="296">
        <v>2170304</v>
      </c>
      <c r="B1092" s="297" t="s">
        <v>1018</v>
      </c>
      <c r="C1092" s="298"/>
      <c r="D1092" s="298">
        <f>E1092+F1092</f>
        <v>0</v>
      </c>
      <c r="E1092" s="298"/>
      <c r="F1092" s="298">
        <v>0</v>
      </c>
      <c r="G1092" s="298">
        <f t="shared" si="121"/>
        <v>0</v>
      </c>
      <c r="H1092" s="289" t="str">
        <f t="shared" si="117"/>
        <v>否</v>
      </c>
    </row>
    <row r="1093" ht="37.5" hidden="1" customHeight="1" spans="1:8">
      <c r="A1093" s="296">
        <v>2170399</v>
      </c>
      <c r="B1093" s="297" t="s">
        <v>1019</v>
      </c>
      <c r="C1093" s="298"/>
      <c r="D1093" s="298">
        <f>E1093+F1093</f>
        <v>0</v>
      </c>
      <c r="E1093" s="298"/>
      <c r="F1093" s="298">
        <v>0</v>
      </c>
      <c r="G1093" s="298">
        <f t="shared" si="121"/>
        <v>0</v>
      </c>
      <c r="H1093" s="289" t="str">
        <f t="shared" si="117"/>
        <v>否</v>
      </c>
    </row>
    <row r="1094" ht="37.5" hidden="1" customHeight="1" spans="1:8">
      <c r="A1094" s="314">
        <v>21704</v>
      </c>
      <c r="B1094" s="294" t="s">
        <v>1020</v>
      </c>
      <c r="C1094" s="301"/>
      <c r="D1094" s="301"/>
      <c r="E1094" s="301"/>
      <c r="F1094" s="301"/>
      <c r="G1094" s="301"/>
      <c r="H1094" s="289" t="str">
        <f t="shared" si="117"/>
        <v>否</v>
      </c>
    </row>
    <row r="1095" ht="37.5" hidden="1" customHeight="1" spans="1:8">
      <c r="A1095" s="296">
        <v>2170401</v>
      </c>
      <c r="B1095" s="297" t="s">
        <v>1021</v>
      </c>
      <c r="C1095" s="298"/>
      <c r="D1095" s="298">
        <f>E1095+F1095</f>
        <v>0</v>
      </c>
      <c r="E1095" s="298"/>
      <c r="F1095" s="298">
        <v>0</v>
      </c>
      <c r="G1095" s="298">
        <f t="shared" si="121"/>
        <v>0</v>
      </c>
      <c r="H1095" s="289" t="str">
        <f t="shared" si="117"/>
        <v>否</v>
      </c>
    </row>
    <row r="1096" ht="37.5" hidden="1" customHeight="1" spans="1:8">
      <c r="A1096" s="296">
        <v>2170499</v>
      </c>
      <c r="B1096" s="297" t="s">
        <v>1022</v>
      </c>
      <c r="C1096" s="298"/>
      <c r="D1096" s="298">
        <f>E1096+F1096</f>
        <v>0</v>
      </c>
      <c r="E1096" s="298"/>
      <c r="F1096" s="298">
        <v>0</v>
      </c>
      <c r="G1096" s="298">
        <f t="shared" si="121"/>
        <v>0</v>
      </c>
      <c r="H1096" s="289" t="str">
        <f t="shared" si="117"/>
        <v>否</v>
      </c>
    </row>
    <row r="1097" ht="37.5" hidden="1" customHeight="1" spans="1:8">
      <c r="A1097" s="293">
        <v>21799</v>
      </c>
      <c r="B1097" s="294" t="s">
        <v>1023</v>
      </c>
      <c r="C1097" s="301">
        <v>0</v>
      </c>
      <c r="D1097" s="301"/>
      <c r="E1097" s="301"/>
      <c r="F1097" s="301"/>
      <c r="G1097" s="301"/>
      <c r="H1097" s="289" t="str">
        <f t="shared" si="117"/>
        <v>否</v>
      </c>
    </row>
    <row r="1098" ht="37.5" hidden="1" customHeight="1" spans="1:8">
      <c r="A1098" s="303">
        <v>2179902</v>
      </c>
      <c r="B1098" s="297" t="s">
        <v>1024</v>
      </c>
      <c r="C1098" s="298"/>
      <c r="D1098" s="298">
        <f>E1098+F1098</f>
        <v>0</v>
      </c>
      <c r="E1098" s="298"/>
      <c r="F1098" s="298">
        <v>0</v>
      </c>
      <c r="G1098" s="298">
        <f t="shared" si="121"/>
        <v>0</v>
      </c>
      <c r="H1098" s="289" t="str">
        <f t="shared" si="117"/>
        <v>否</v>
      </c>
    </row>
    <row r="1099" ht="37.5" hidden="1" customHeight="1" spans="1:8">
      <c r="A1099" s="303">
        <v>2179999</v>
      </c>
      <c r="B1099" s="297" t="s">
        <v>1025</v>
      </c>
      <c r="C1099" s="298"/>
      <c r="D1099" s="298">
        <f>E1099+F1099</f>
        <v>0</v>
      </c>
      <c r="E1099" s="298"/>
      <c r="F1099" s="298">
        <v>0</v>
      </c>
      <c r="G1099" s="298">
        <f t="shared" si="121"/>
        <v>0</v>
      </c>
      <c r="H1099" s="289" t="str">
        <f t="shared" si="117"/>
        <v>否</v>
      </c>
    </row>
    <row r="1100" ht="37.5" customHeight="1" spans="1:8">
      <c r="A1100" s="290">
        <v>219</v>
      </c>
      <c r="B1100" s="291" t="s">
        <v>1026</v>
      </c>
      <c r="C1100" s="288">
        <v>0</v>
      </c>
      <c r="D1100" s="288">
        <f>E1100+F1100</f>
        <v>0</v>
      </c>
      <c r="E1100" s="288"/>
      <c r="F1100" s="288"/>
      <c r="G1100" s="288">
        <f t="shared" si="121"/>
        <v>0</v>
      </c>
      <c r="H1100" s="289" t="str">
        <f>IF(LEN(A1100)=3,"是",IF(B1100&lt;&gt;"",IF(SUM(C1100:C1100)&lt;&gt;0,"是","否"),"是"))</f>
        <v>是</v>
      </c>
    </row>
    <row r="1101" ht="37.5" hidden="1" customHeight="1" spans="1:8">
      <c r="A1101" s="293">
        <v>21901</v>
      </c>
      <c r="B1101" s="294" t="s">
        <v>1027</v>
      </c>
      <c r="C1101" s="301">
        <v>0</v>
      </c>
      <c r="D1101" s="301"/>
      <c r="E1101" s="301"/>
      <c r="F1101" s="301"/>
      <c r="G1101" s="301"/>
      <c r="H1101" s="289" t="str">
        <f t="shared" si="117"/>
        <v>否</v>
      </c>
    </row>
    <row r="1102" ht="37.5" hidden="1" customHeight="1" spans="1:8">
      <c r="A1102" s="293">
        <v>21902</v>
      </c>
      <c r="B1102" s="294" t="s">
        <v>1028</v>
      </c>
      <c r="C1102" s="301">
        <v>0</v>
      </c>
      <c r="D1102" s="301"/>
      <c r="E1102" s="301"/>
      <c r="F1102" s="301"/>
      <c r="G1102" s="301"/>
      <c r="H1102" s="289" t="str">
        <f t="shared" si="117"/>
        <v>否</v>
      </c>
    </row>
    <row r="1103" ht="37.5" hidden="1" customHeight="1" spans="1:8">
      <c r="A1103" s="293">
        <v>21903</v>
      </c>
      <c r="B1103" s="294" t="s">
        <v>1029</v>
      </c>
      <c r="C1103" s="301">
        <v>0</v>
      </c>
      <c r="D1103" s="301"/>
      <c r="E1103" s="301"/>
      <c r="F1103" s="301"/>
      <c r="G1103" s="301"/>
      <c r="H1103" s="289" t="str">
        <f t="shared" si="117"/>
        <v>否</v>
      </c>
    </row>
    <row r="1104" ht="37.5" hidden="1" customHeight="1" spans="1:8">
      <c r="A1104" s="293">
        <v>21904</v>
      </c>
      <c r="B1104" s="294" t="s">
        <v>1030</v>
      </c>
      <c r="C1104" s="301">
        <v>0</v>
      </c>
      <c r="D1104" s="301"/>
      <c r="E1104" s="301"/>
      <c r="F1104" s="301"/>
      <c r="G1104" s="301"/>
      <c r="H1104" s="289" t="str">
        <f t="shared" ref="H1104:H1167" si="122">IF(LEN(A1104)=3,"是",IF(B1104&lt;&gt;"",IF(SUM(C1104:C1104)&lt;&gt;0,"是","否"),"是"))</f>
        <v>否</v>
      </c>
    </row>
    <row r="1105" ht="37.5" hidden="1" customHeight="1" spans="1:8">
      <c r="A1105" s="293">
        <v>21905</v>
      </c>
      <c r="B1105" s="294" t="s">
        <v>1031</v>
      </c>
      <c r="C1105" s="301">
        <v>0</v>
      </c>
      <c r="D1105" s="301"/>
      <c r="E1105" s="301"/>
      <c r="F1105" s="301"/>
      <c r="G1105" s="301"/>
      <c r="H1105" s="289" t="str">
        <f t="shared" si="122"/>
        <v>否</v>
      </c>
    </row>
    <row r="1106" ht="37.5" hidden="1" customHeight="1" spans="1:8">
      <c r="A1106" s="293">
        <v>21906</v>
      </c>
      <c r="B1106" s="294" t="s">
        <v>812</v>
      </c>
      <c r="C1106" s="301">
        <v>0</v>
      </c>
      <c r="D1106" s="301"/>
      <c r="E1106" s="301"/>
      <c r="F1106" s="301"/>
      <c r="G1106" s="301"/>
      <c r="H1106" s="289" t="str">
        <f t="shared" si="122"/>
        <v>否</v>
      </c>
    </row>
    <row r="1107" ht="37.5" hidden="1" customHeight="1" spans="1:8">
      <c r="A1107" s="293">
        <v>21907</v>
      </c>
      <c r="B1107" s="294" t="s">
        <v>1032</v>
      </c>
      <c r="C1107" s="301">
        <v>0</v>
      </c>
      <c r="D1107" s="301"/>
      <c r="E1107" s="301"/>
      <c r="F1107" s="301"/>
      <c r="G1107" s="301"/>
      <c r="H1107" s="289" t="str">
        <f t="shared" si="122"/>
        <v>否</v>
      </c>
    </row>
    <row r="1108" ht="37.5" hidden="1" customHeight="1" spans="1:8">
      <c r="A1108" s="293">
        <v>21908</v>
      </c>
      <c r="B1108" s="294" t="s">
        <v>1033</v>
      </c>
      <c r="C1108" s="301">
        <v>0</v>
      </c>
      <c r="D1108" s="301"/>
      <c r="E1108" s="301"/>
      <c r="F1108" s="301"/>
      <c r="G1108" s="301"/>
      <c r="H1108" s="289" t="str">
        <f t="shared" si="122"/>
        <v>否</v>
      </c>
    </row>
    <row r="1109" ht="37.5" hidden="1" customHeight="1" spans="1:8">
      <c r="A1109" s="293">
        <v>21999</v>
      </c>
      <c r="B1109" s="294" t="s">
        <v>1034</v>
      </c>
      <c r="C1109" s="301">
        <v>0</v>
      </c>
      <c r="D1109" s="301"/>
      <c r="E1109" s="301"/>
      <c r="F1109" s="301"/>
      <c r="G1109" s="301"/>
      <c r="H1109" s="289" t="str">
        <f t="shared" si="122"/>
        <v>否</v>
      </c>
    </row>
    <row r="1110" ht="37.5" customHeight="1" spans="1:8">
      <c r="A1110" s="290">
        <v>220</v>
      </c>
      <c r="B1110" s="291" t="s">
        <v>1035</v>
      </c>
      <c r="C1110" s="292">
        <f>C1111+C1138+C1153</f>
        <v>2024</v>
      </c>
      <c r="D1110" s="292">
        <f>D1111+D1138+D1153</f>
        <v>-54</v>
      </c>
      <c r="E1110" s="292">
        <f>E1111+E1138+E1153</f>
        <v>0</v>
      </c>
      <c r="F1110" s="292">
        <f>F1111+F1138+F1153</f>
        <v>-54</v>
      </c>
      <c r="G1110" s="292">
        <f>G1111+G1138+G1153</f>
        <v>1970</v>
      </c>
      <c r="H1110" s="289" t="str">
        <f>IF(LEN(A1110)=3,"是",IF(B1110&lt;&gt;"",IF(SUM(C1110:C1110)&lt;&gt;0,"是","否"),"是"))</f>
        <v>是</v>
      </c>
    </row>
    <row r="1111" ht="37.5" customHeight="1" spans="1:8">
      <c r="A1111" s="293">
        <v>22001</v>
      </c>
      <c r="B1111" s="294" t="s">
        <v>1036</v>
      </c>
      <c r="C1111" s="295">
        <f>SUM(C1112:C1137)</f>
        <v>1973</v>
      </c>
      <c r="D1111" s="295">
        <f>SUM(D1112:D1137)</f>
        <v>-135</v>
      </c>
      <c r="E1111" s="295">
        <f>SUM(E1112:E1137)</f>
        <v>0</v>
      </c>
      <c r="F1111" s="295">
        <f>SUM(F1112:F1137)</f>
        <v>-135</v>
      </c>
      <c r="G1111" s="295">
        <f>SUM(G1112:G1137)</f>
        <v>1838</v>
      </c>
      <c r="H1111" s="289" t="str">
        <f>IF(LEN(A1111)=3,"是",IF(B1111&lt;&gt;"",IF(SUM(C1111:C1111)&lt;&gt;0,"是","否"),"是"))</f>
        <v>是</v>
      </c>
    </row>
    <row r="1112" ht="37.5" customHeight="1" spans="1:8">
      <c r="A1112" s="296">
        <v>2200101</v>
      </c>
      <c r="B1112" s="297" t="s">
        <v>209</v>
      </c>
      <c r="C1112" s="298">
        <v>1725</v>
      </c>
      <c r="D1112" s="298">
        <f t="shared" ref="D1112:D1137" si="123">E1112+F1112</f>
        <v>-156</v>
      </c>
      <c r="E1112" s="298"/>
      <c r="F1112" s="298">
        <v>-156</v>
      </c>
      <c r="G1112" s="298">
        <f t="shared" si="121"/>
        <v>1569</v>
      </c>
      <c r="H1112" s="289" t="str">
        <f>IF(LEN(A1112)=3,"是",IF(B1112&lt;&gt;"",IF(SUM(C1112:C1112)&lt;&gt;0,"是","否"),"是"))</f>
        <v>是</v>
      </c>
    </row>
    <row r="1113" ht="37.5" customHeight="1" spans="1:8">
      <c r="A1113" s="296">
        <v>2200102</v>
      </c>
      <c r="B1113" s="297" t="s">
        <v>210</v>
      </c>
      <c r="C1113" s="298">
        <v>248</v>
      </c>
      <c r="D1113" s="298">
        <f t="shared" si="123"/>
        <v>-6</v>
      </c>
      <c r="E1113" s="298"/>
      <c r="F1113" s="298">
        <v>-6</v>
      </c>
      <c r="G1113" s="298">
        <f t="shared" si="121"/>
        <v>242</v>
      </c>
      <c r="H1113" s="289" t="str">
        <f>IF(LEN(A1113)=3,"是",IF(B1113&lt;&gt;"",IF(SUM(C1113:C1113)&lt;&gt;0,"是","否"),"是"))</f>
        <v>是</v>
      </c>
    </row>
    <row r="1114" ht="37.5" hidden="1" customHeight="1" spans="1:8">
      <c r="A1114" s="296">
        <v>2200103</v>
      </c>
      <c r="B1114" s="297" t="s">
        <v>211</v>
      </c>
      <c r="C1114" s="298"/>
      <c r="D1114" s="298">
        <f t="shared" si="123"/>
        <v>0</v>
      </c>
      <c r="E1114" s="298"/>
      <c r="F1114" s="298">
        <v>0</v>
      </c>
      <c r="G1114" s="298">
        <f t="shared" si="121"/>
        <v>0</v>
      </c>
      <c r="H1114" s="289" t="str">
        <f t="shared" si="122"/>
        <v>否</v>
      </c>
    </row>
    <row r="1115" ht="37.5" hidden="1" customHeight="1" spans="1:8">
      <c r="A1115" s="296">
        <v>2200104</v>
      </c>
      <c r="B1115" s="297" t="s">
        <v>1037</v>
      </c>
      <c r="C1115" s="298"/>
      <c r="D1115" s="298">
        <f t="shared" si="123"/>
        <v>0</v>
      </c>
      <c r="E1115" s="298"/>
      <c r="F1115" s="298">
        <v>0</v>
      </c>
      <c r="G1115" s="298">
        <f t="shared" si="121"/>
        <v>0</v>
      </c>
      <c r="H1115" s="289" t="str">
        <f t="shared" si="122"/>
        <v>否</v>
      </c>
    </row>
    <row r="1116" ht="37.5" customHeight="1" spans="1:8">
      <c r="A1116" s="296">
        <v>2200106</v>
      </c>
      <c r="B1116" s="297" t="s">
        <v>1038</v>
      </c>
      <c r="C1116" s="298"/>
      <c r="D1116" s="298">
        <f t="shared" si="123"/>
        <v>27</v>
      </c>
      <c r="E1116" s="298"/>
      <c r="F1116" s="298">
        <v>27</v>
      </c>
      <c r="G1116" s="298">
        <f t="shared" si="121"/>
        <v>27</v>
      </c>
      <c r="H1116" s="289" t="s">
        <v>59</v>
      </c>
    </row>
    <row r="1117" ht="37.5" hidden="1" customHeight="1" spans="1:8">
      <c r="A1117" s="296">
        <v>2200107</v>
      </c>
      <c r="B1117" s="297" t="s">
        <v>1039</v>
      </c>
      <c r="C1117" s="298"/>
      <c r="D1117" s="298">
        <f t="shared" si="123"/>
        <v>0</v>
      </c>
      <c r="E1117" s="298"/>
      <c r="F1117" s="298">
        <v>0</v>
      </c>
      <c r="G1117" s="298">
        <f t="shared" si="121"/>
        <v>0</v>
      </c>
      <c r="H1117" s="289" t="str">
        <f t="shared" si="122"/>
        <v>否</v>
      </c>
    </row>
    <row r="1118" ht="37.5" hidden="1" customHeight="1" spans="1:8">
      <c r="A1118" s="296">
        <v>2200108</v>
      </c>
      <c r="B1118" s="297" t="s">
        <v>1040</v>
      </c>
      <c r="C1118" s="298"/>
      <c r="D1118" s="298">
        <f t="shared" si="123"/>
        <v>0</v>
      </c>
      <c r="E1118" s="298"/>
      <c r="F1118" s="298">
        <v>0</v>
      </c>
      <c r="G1118" s="298">
        <f t="shared" si="121"/>
        <v>0</v>
      </c>
      <c r="H1118" s="289" t="str">
        <f t="shared" si="122"/>
        <v>否</v>
      </c>
    </row>
    <row r="1119" ht="37.5" hidden="1" customHeight="1" spans="1:8">
      <c r="A1119" s="296">
        <v>2200109</v>
      </c>
      <c r="B1119" s="297" t="s">
        <v>1041</v>
      </c>
      <c r="C1119" s="298"/>
      <c r="D1119" s="298">
        <f t="shared" si="123"/>
        <v>0</v>
      </c>
      <c r="E1119" s="298"/>
      <c r="F1119" s="298">
        <v>0</v>
      </c>
      <c r="G1119" s="298">
        <f t="shared" si="121"/>
        <v>0</v>
      </c>
      <c r="H1119" s="289" t="str">
        <f t="shared" si="122"/>
        <v>否</v>
      </c>
    </row>
    <row r="1120" ht="37.5" hidden="1" customHeight="1" spans="1:8">
      <c r="A1120" s="296">
        <v>2200112</v>
      </c>
      <c r="B1120" s="297" t="s">
        <v>1042</v>
      </c>
      <c r="C1120" s="298"/>
      <c r="D1120" s="298">
        <f t="shared" si="123"/>
        <v>0</v>
      </c>
      <c r="E1120" s="298"/>
      <c r="F1120" s="298">
        <v>0</v>
      </c>
      <c r="G1120" s="298">
        <f t="shared" si="121"/>
        <v>0</v>
      </c>
      <c r="H1120" s="289" t="str">
        <f t="shared" si="122"/>
        <v>否</v>
      </c>
    </row>
    <row r="1121" ht="37.5" hidden="1" customHeight="1" spans="1:8">
      <c r="A1121" s="296">
        <v>2200113</v>
      </c>
      <c r="B1121" s="297" t="s">
        <v>1043</v>
      </c>
      <c r="C1121" s="298"/>
      <c r="D1121" s="298">
        <f t="shared" si="123"/>
        <v>0</v>
      </c>
      <c r="E1121" s="298"/>
      <c r="F1121" s="298">
        <v>0</v>
      </c>
      <c r="G1121" s="298">
        <f t="shared" si="121"/>
        <v>0</v>
      </c>
      <c r="H1121" s="289" t="str">
        <f t="shared" si="122"/>
        <v>否</v>
      </c>
    </row>
    <row r="1122" ht="37.5" hidden="1" customHeight="1" spans="1:8">
      <c r="A1122" s="296">
        <v>2200114</v>
      </c>
      <c r="B1122" s="297" t="s">
        <v>1044</v>
      </c>
      <c r="C1122" s="298"/>
      <c r="D1122" s="298">
        <f t="shared" si="123"/>
        <v>0</v>
      </c>
      <c r="E1122" s="298"/>
      <c r="F1122" s="298">
        <v>0</v>
      </c>
      <c r="G1122" s="298">
        <f t="shared" si="121"/>
        <v>0</v>
      </c>
      <c r="H1122" s="289" t="str">
        <f t="shared" si="122"/>
        <v>否</v>
      </c>
    </row>
    <row r="1123" ht="37.5" hidden="1" customHeight="1" spans="1:8">
      <c r="A1123" s="296">
        <v>2200115</v>
      </c>
      <c r="B1123" s="297" t="s">
        <v>1045</v>
      </c>
      <c r="C1123" s="298"/>
      <c r="D1123" s="298">
        <f t="shared" si="123"/>
        <v>0</v>
      </c>
      <c r="E1123" s="298"/>
      <c r="F1123" s="298">
        <v>0</v>
      </c>
      <c r="G1123" s="298">
        <f t="shared" si="121"/>
        <v>0</v>
      </c>
      <c r="H1123" s="289" t="str">
        <f t="shared" si="122"/>
        <v>否</v>
      </c>
    </row>
    <row r="1124" ht="37.5" hidden="1" customHeight="1" spans="1:8">
      <c r="A1124" s="296">
        <v>2200116</v>
      </c>
      <c r="B1124" s="297" t="s">
        <v>1046</v>
      </c>
      <c r="C1124" s="298"/>
      <c r="D1124" s="298">
        <f t="shared" si="123"/>
        <v>0</v>
      </c>
      <c r="E1124" s="298"/>
      <c r="F1124" s="298">
        <v>0</v>
      </c>
      <c r="G1124" s="298">
        <f t="shared" si="121"/>
        <v>0</v>
      </c>
      <c r="H1124" s="289" t="str">
        <f t="shared" si="122"/>
        <v>否</v>
      </c>
    </row>
    <row r="1125" ht="37.5" hidden="1" customHeight="1" spans="1:8">
      <c r="A1125" s="296">
        <v>2200119</v>
      </c>
      <c r="B1125" s="297" t="s">
        <v>1047</v>
      </c>
      <c r="C1125" s="298"/>
      <c r="D1125" s="298">
        <f t="shared" si="123"/>
        <v>0</v>
      </c>
      <c r="E1125" s="298"/>
      <c r="F1125" s="298">
        <v>0</v>
      </c>
      <c r="G1125" s="298">
        <f t="shared" si="121"/>
        <v>0</v>
      </c>
      <c r="H1125" s="289" t="str">
        <f t="shared" si="122"/>
        <v>否</v>
      </c>
    </row>
    <row r="1126" ht="37.5" hidden="1" customHeight="1" spans="1:8">
      <c r="A1126" s="296">
        <v>2200120</v>
      </c>
      <c r="B1126" s="297" t="s">
        <v>1048</v>
      </c>
      <c r="C1126" s="298"/>
      <c r="D1126" s="298">
        <f t="shared" si="123"/>
        <v>0</v>
      </c>
      <c r="E1126" s="298"/>
      <c r="F1126" s="298">
        <v>0</v>
      </c>
      <c r="G1126" s="298">
        <f t="shared" si="121"/>
        <v>0</v>
      </c>
      <c r="H1126" s="289" t="str">
        <f t="shared" si="122"/>
        <v>否</v>
      </c>
    </row>
    <row r="1127" ht="37.5" hidden="1" customHeight="1" spans="1:8">
      <c r="A1127" s="296">
        <v>2200121</v>
      </c>
      <c r="B1127" s="297" t="s">
        <v>1049</v>
      </c>
      <c r="C1127" s="298"/>
      <c r="D1127" s="298">
        <f t="shared" si="123"/>
        <v>0</v>
      </c>
      <c r="E1127" s="298"/>
      <c r="F1127" s="298">
        <v>0</v>
      </c>
      <c r="G1127" s="298">
        <f t="shared" si="121"/>
        <v>0</v>
      </c>
      <c r="H1127" s="289" t="str">
        <f t="shared" si="122"/>
        <v>否</v>
      </c>
    </row>
    <row r="1128" ht="37.5" hidden="1" customHeight="1" spans="1:8">
      <c r="A1128" s="296">
        <v>2200122</v>
      </c>
      <c r="B1128" s="297" t="s">
        <v>1050</v>
      </c>
      <c r="C1128" s="298"/>
      <c r="D1128" s="298">
        <f t="shared" si="123"/>
        <v>0</v>
      </c>
      <c r="E1128" s="298"/>
      <c r="F1128" s="298">
        <v>0</v>
      </c>
      <c r="G1128" s="298">
        <f t="shared" si="121"/>
        <v>0</v>
      </c>
      <c r="H1128" s="289" t="str">
        <f t="shared" si="122"/>
        <v>否</v>
      </c>
    </row>
    <row r="1129" ht="37.5" hidden="1" customHeight="1" spans="1:8">
      <c r="A1129" s="296">
        <v>2200123</v>
      </c>
      <c r="B1129" s="297" t="s">
        <v>1051</v>
      </c>
      <c r="C1129" s="298"/>
      <c r="D1129" s="298">
        <f t="shared" si="123"/>
        <v>0</v>
      </c>
      <c r="E1129" s="298"/>
      <c r="F1129" s="298">
        <v>0</v>
      </c>
      <c r="G1129" s="298">
        <f t="shared" si="121"/>
        <v>0</v>
      </c>
      <c r="H1129" s="289" t="str">
        <f t="shared" si="122"/>
        <v>否</v>
      </c>
    </row>
    <row r="1130" ht="37.5" hidden="1" customHeight="1" spans="1:8">
      <c r="A1130" s="296">
        <v>2200124</v>
      </c>
      <c r="B1130" s="297" t="s">
        <v>1052</v>
      </c>
      <c r="C1130" s="298"/>
      <c r="D1130" s="298">
        <f t="shared" si="123"/>
        <v>0</v>
      </c>
      <c r="E1130" s="298"/>
      <c r="F1130" s="298">
        <v>0</v>
      </c>
      <c r="G1130" s="298">
        <f t="shared" si="121"/>
        <v>0</v>
      </c>
      <c r="H1130" s="289" t="str">
        <f t="shared" si="122"/>
        <v>否</v>
      </c>
    </row>
    <row r="1131" ht="37.5" hidden="1" customHeight="1" spans="1:8">
      <c r="A1131" s="296">
        <v>2200125</v>
      </c>
      <c r="B1131" s="297" t="s">
        <v>1053</v>
      </c>
      <c r="C1131" s="298"/>
      <c r="D1131" s="298">
        <f t="shared" si="123"/>
        <v>0</v>
      </c>
      <c r="E1131" s="298"/>
      <c r="F1131" s="298">
        <v>0</v>
      </c>
      <c r="G1131" s="298">
        <f t="shared" si="121"/>
        <v>0</v>
      </c>
      <c r="H1131" s="289" t="str">
        <f t="shared" si="122"/>
        <v>否</v>
      </c>
    </row>
    <row r="1132" ht="37.5" hidden="1" customHeight="1" spans="1:8">
      <c r="A1132" s="296">
        <v>2200126</v>
      </c>
      <c r="B1132" s="297" t="s">
        <v>1054</v>
      </c>
      <c r="C1132" s="298"/>
      <c r="D1132" s="298">
        <f t="shared" si="123"/>
        <v>0</v>
      </c>
      <c r="E1132" s="298"/>
      <c r="F1132" s="298">
        <v>0</v>
      </c>
      <c r="G1132" s="298">
        <f t="shared" si="121"/>
        <v>0</v>
      </c>
      <c r="H1132" s="289" t="str">
        <f t="shared" si="122"/>
        <v>否</v>
      </c>
    </row>
    <row r="1133" ht="37.5" hidden="1" customHeight="1" spans="1:8">
      <c r="A1133" s="296">
        <v>2200127</v>
      </c>
      <c r="B1133" s="297" t="s">
        <v>1055</v>
      </c>
      <c r="C1133" s="298"/>
      <c r="D1133" s="298">
        <f t="shared" si="123"/>
        <v>0</v>
      </c>
      <c r="E1133" s="298"/>
      <c r="F1133" s="298">
        <v>0</v>
      </c>
      <c r="G1133" s="298">
        <f t="shared" si="121"/>
        <v>0</v>
      </c>
      <c r="H1133" s="289" t="str">
        <f t="shared" si="122"/>
        <v>否</v>
      </c>
    </row>
    <row r="1134" ht="37.5" hidden="1" customHeight="1" spans="1:8">
      <c r="A1134" s="296">
        <v>2200128</v>
      </c>
      <c r="B1134" s="297" t="s">
        <v>1056</v>
      </c>
      <c r="C1134" s="298"/>
      <c r="D1134" s="298">
        <f t="shared" si="123"/>
        <v>0</v>
      </c>
      <c r="E1134" s="298"/>
      <c r="F1134" s="298">
        <v>0</v>
      </c>
      <c r="G1134" s="298">
        <f t="shared" si="121"/>
        <v>0</v>
      </c>
      <c r="H1134" s="289" t="str">
        <f t="shared" si="122"/>
        <v>否</v>
      </c>
    </row>
    <row r="1135" ht="37.5" hidden="1" customHeight="1" spans="1:8">
      <c r="A1135" s="296">
        <v>2200129</v>
      </c>
      <c r="B1135" s="297" t="s">
        <v>1057</v>
      </c>
      <c r="C1135" s="298"/>
      <c r="D1135" s="298">
        <f t="shared" si="123"/>
        <v>0</v>
      </c>
      <c r="E1135" s="298"/>
      <c r="F1135" s="298">
        <v>0</v>
      </c>
      <c r="G1135" s="298">
        <f t="shared" si="121"/>
        <v>0</v>
      </c>
      <c r="H1135" s="289" t="str">
        <f t="shared" si="122"/>
        <v>否</v>
      </c>
    </row>
    <row r="1136" ht="37.5" hidden="1" customHeight="1" spans="1:8">
      <c r="A1136" s="296">
        <v>2200150</v>
      </c>
      <c r="B1136" s="297" t="s">
        <v>218</v>
      </c>
      <c r="C1136" s="298"/>
      <c r="D1136" s="298">
        <f t="shared" si="123"/>
        <v>0</v>
      </c>
      <c r="E1136" s="298"/>
      <c r="F1136" s="298">
        <v>0</v>
      </c>
      <c r="G1136" s="298">
        <f t="shared" si="121"/>
        <v>0</v>
      </c>
      <c r="H1136" s="289" t="str">
        <f t="shared" si="122"/>
        <v>否</v>
      </c>
    </row>
    <row r="1137" ht="37.5" hidden="1" customHeight="1" spans="1:8">
      <c r="A1137" s="296">
        <v>2200199</v>
      </c>
      <c r="B1137" s="297" t="s">
        <v>1058</v>
      </c>
      <c r="C1137" s="298"/>
      <c r="D1137" s="298">
        <f t="shared" si="123"/>
        <v>0</v>
      </c>
      <c r="E1137" s="298"/>
      <c r="F1137" s="298">
        <v>0</v>
      </c>
      <c r="G1137" s="298">
        <f t="shared" si="121"/>
        <v>0</v>
      </c>
      <c r="H1137" s="289" t="str">
        <f t="shared" si="122"/>
        <v>否</v>
      </c>
    </row>
    <row r="1138" ht="37.5" customHeight="1" spans="1:8">
      <c r="A1138" s="293">
        <v>22005</v>
      </c>
      <c r="B1138" s="294" t="s">
        <v>1059</v>
      </c>
      <c r="C1138" s="295">
        <f>SUM(C1139:C1152)</f>
        <v>51</v>
      </c>
      <c r="D1138" s="295">
        <f>SUM(D1139:D1152)</f>
        <v>81</v>
      </c>
      <c r="E1138" s="295">
        <f>SUM(E1139:E1152)</f>
        <v>0</v>
      </c>
      <c r="F1138" s="295">
        <f>SUM(F1139:F1152)</f>
        <v>81</v>
      </c>
      <c r="G1138" s="295">
        <f>SUM(G1139:G1152)</f>
        <v>132</v>
      </c>
      <c r="H1138" s="289" t="str">
        <f>IF(LEN(A1138)=3,"是",IF(B1138&lt;&gt;"",IF(SUM(C1138:C1138)&lt;&gt;0,"是","否"),"是"))</f>
        <v>是</v>
      </c>
    </row>
    <row r="1139" ht="37.5" customHeight="1" spans="1:8">
      <c r="A1139" s="305">
        <v>2200501</v>
      </c>
      <c r="B1139" s="306" t="s">
        <v>209</v>
      </c>
      <c r="C1139" s="310"/>
      <c r="D1139" s="307">
        <f t="shared" ref="D1139:D1152" si="124">E1139+F1139</f>
        <v>4</v>
      </c>
      <c r="E1139" s="310"/>
      <c r="F1139" s="307">
        <v>4</v>
      </c>
      <c r="G1139" s="310">
        <f t="shared" si="121"/>
        <v>4</v>
      </c>
      <c r="H1139" s="289" t="s">
        <v>59</v>
      </c>
    </row>
    <row r="1140" ht="37.5" hidden="1" customHeight="1" spans="1:8">
      <c r="A1140" s="296">
        <v>2200502</v>
      </c>
      <c r="B1140" s="297" t="s">
        <v>210</v>
      </c>
      <c r="C1140" s="298"/>
      <c r="D1140" s="298">
        <f t="shared" si="124"/>
        <v>0</v>
      </c>
      <c r="E1140" s="298"/>
      <c r="F1140" s="298">
        <v>0</v>
      </c>
      <c r="G1140" s="298">
        <f t="shared" si="121"/>
        <v>0</v>
      </c>
      <c r="H1140" s="289" t="str">
        <f t="shared" si="122"/>
        <v>否</v>
      </c>
    </row>
    <row r="1141" ht="37.5" hidden="1" customHeight="1" spans="1:8">
      <c r="A1141" s="296">
        <v>2200503</v>
      </c>
      <c r="B1141" s="297" t="s">
        <v>211</v>
      </c>
      <c r="C1141" s="298"/>
      <c r="D1141" s="298">
        <f t="shared" si="124"/>
        <v>0</v>
      </c>
      <c r="E1141" s="298"/>
      <c r="F1141" s="298">
        <v>0</v>
      </c>
      <c r="G1141" s="298">
        <f t="shared" si="121"/>
        <v>0</v>
      </c>
      <c r="H1141" s="289" t="str">
        <f t="shared" si="122"/>
        <v>否</v>
      </c>
    </row>
    <row r="1142" ht="37.5" customHeight="1" spans="1:8">
      <c r="A1142" s="296">
        <v>2200504</v>
      </c>
      <c r="B1142" s="297" t="s">
        <v>1060</v>
      </c>
      <c r="C1142" s="298">
        <v>51</v>
      </c>
      <c r="D1142" s="298">
        <f t="shared" si="124"/>
        <v>32</v>
      </c>
      <c r="E1142" s="298"/>
      <c r="F1142" s="298">
        <v>32</v>
      </c>
      <c r="G1142" s="298">
        <f t="shared" si="121"/>
        <v>83</v>
      </c>
      <c r="H1142" s="289" t="str">
        <f>IF(LEN(A1142)=3,"是",IF(B1142&lt;&gt;"",IF(SUM(C1142:C1142)&lt;&gt;0,"是","否"),"是"))</f>
        <v>是</v>
      </c>
    </row>
    <row r="1143" ht="37.5" hidden="1" customHeight="1" spans="1:8">
      <c r="A1143" s="296">
        <v>2200506</v>
      </c>
      <c r="B1143" s="297" t="s">
        <v>1061</v>
      </c>
      <c r="C1143" s="298"/>
      <c r="D1143" s="298">
        <f t="shared" si="124"/>
        <v>0</v>
      </c>
      <c r="E1143" s="298"/>
      <c r="F1143" s="298">
        <v>0</v>
      </c>
      <c r="G1143" s="298">
        <f t="shared" si="121"/>
        <v>0</v>
      </c>
      <c r="H1143" s="289" t="str">
        <f t="shared" si="122"/>
        <v>否</v>
      </c>
    </row>
    <row r="1144" ht="37.5" hidden="1" customHeight="1" spans="1:8">
      <c r="A1144" s="296">
        <v>2200507</v>
      </c>
      <c r="B1144" s="297" t="s">
        <v>1062</v>
      </c>
      <c r="C1144" s="298"/>
      <c r="D1144" s="298">
        <f t="shared" si="124"/>
        <v>0</v>
      </c>
      <c r="E1144" s="298"/>
      <c r="F1144" s="298">
        <v>0</v>
      </c>
      <c r="G1144" s="298">
        <f t="shared" si="121"/>
        <v>0</v>
      </c>
      <c r="H1144" s="289" t="str">
        <f t="shared" si="122"/>
        <v>否</v>
      </c>
    </row>
    <row r="1145" ht="37.5" hidden="1" customHeight="1" spans="1:8">
      <c r="A1145" s="296">
        <v>2200508</v>
      </c>
      <c r="B1145" s="297" t="s">
        <v>1063</v>
      </c>
      <c r="C1145" s="298"/>
      <c r="D1145" s="298">
        <f t="shared" si="124"/>
        <v>0</v>
      </c>
      <c r="E1145" s="298"/>
      <c r="F1145" s="298">
        <v>0</v>
      </c>
      <c r="G1145" s="298">
        <f t="shared" si="121"/>
        <v>0</v>
      </c>
      <c r="H1145" s="289" t="str">
        <f t="shared" si="122"/>
        <v>否</v>
      </c>
    </row>
    <row r="1146" ht="37.5" customHeight="1" spans="1:8">
      <c r="A1146" s="296">
        <v>2200509</v>
      </c>
      <c r="B1146" s="297" t="s">
        <v>1064</v>
      </c>
      <c r="C1146" s="298"/>
      <c r="D1146" s="298">
        <f t="shared" si="124"/>
        <v>45</v>
      </c>
      <c r="E1146" s="298"/>
      <c r="F1146" s="298">
        <v>45</v>
      </c>
      <c r="G1146" s="298">
        <f t="shared" si="121"/>
        <v>45</v>
      </c>
      <c r="H1146" s="289" t="s">
        <v>59</v>
      </c>
    </row>
    <row r="1147" ht="37.5" hidden="1" customHeight="1" spans="1:8">
      <c r="A1147" s="296">
        <v>2200510</v>
      </c>
      <c r="B1147" s="297" t="s">
        <v>1065</v>
      </c>
      <c r="C1147" s="298"/>
      <c r="D1147" s="298">
        <f t="shared" si="124"/>
        <v>0</v>
      </c>
      <c r="E1147" s="298"/>
      <c r="F1147" s="298">
        <v>0</v>
      </c>
      <c r="G1147" s="298">
        <f t="shared" ref="G1147:G1210" si="125">C1147+D1147</f>
        <v>0</v>
      </c>
      <c r="H1147" s="289" t="str">
        <f t="shared" si="122"/>
        <v>否</v>
      </c>
    </row>
    <row r="1148" ht="37.5" hidden="1" customHeight="1" spans="1:8">
      <c r="A1148" s="296">
        <v>2200511</v>
      </c>
      <c r="B1148" s="297" t="s">
        <v>1066</v>
      </c>
      <c r="C1148" s="298"/>
      <c r="D1148" s="298">
        <f t="shared" si="124"/>
        <v>0</v>
      </c>
      <c r="E1148" s="298"/>
      <c r="F1148" s="298">
        <v>0</v>
      </c>
      <c r="G1148" s="298">
        <f t="shared" si="125"/>
        <v>0</v>
      </c>
      <c r="H1148" s="289" t="str">
        <f t="shared" si="122"/>
        <v>否</v>
      </c>
    </row>
    <row r="1149" ht="37.5" hidden="1" customHeight="1" spans="1:8">
      <c r="A1149" s="296">
        <v>2200512</v>
      </c>
      <c r="B1149" s="297" t="s">
        <v>1067</v>
      </c>
      <c r="C1149" s="298"/>
      <c r="D1149" s="298">
        <f t="shared" si="124"/>
        <v>0</v>
      </c>
      <c r="E1149" s="298"/>
      <c r="F1149" s="298">
        <v>0</v>
      </c>
      <c r="G1149" s="298">
        <f t="shared" si="125"/>
        <v>0</v>
      </c>
      <c r="H1149" s="289" t="str">
        <f t="shared" si="122"/>
        <v>否</v>
      </c>
    </row>
    <row r="1150" ht="37.5" hidden="1" customHeight="1" spans="1:8">
      <c r="A1150" s="296">
        <v>2200513</v>
      </c>
      <c r="B1150" s="297" t="s">
        <v>1068</v>
      </c>
      <c r="C1150" s="298"/>
      <c r="D1150" s="298">
        <f t="shared" si="124"/>
        <v>0</v>
      </c>
      <c r="E1150" s="298"/>
      <c r="F1150" s="298">
        <v>0</v>
      </c>
      <c r="G1150" s="298">
        <f t="shared" si="125"/>
        <v>0</v>
      </c>
      <c r="H1150" s="289" t="str">
        <f t="shared" si="122"/>
        <v>否</v>
      </c>
    </row>
    <row r="1151" ht="37.5" hidden="1" customHeight="1" spans="1:8">
      <c r="A1151" s="296">
        <v>2200514</v>
      </c>
      <c r="B1151" s="297" t="s">
        <v>1069</v>
      </c>
      <c r="C1151" s="298"/>
      <c r="D1151" s="298">
        <f t="shared" si="124"/>
        <v>0</v>
      </c>
      <c r="E1151" s="298"/>
      <c r="F1151" s="298">
        <v>0</v>
      </c>
      <c r="G1151" s="298">
        <f t="shared" si="125"/>
        <v>0</v>
      </c>
      <c r="H1151" s="289" t="str">
        <f t="shared" si="122"/>
        <v>否</v>
      </c>
    </row>
    <row r="1152" ht="37.5" hidden="1" customHeight="1" spans="1:8">
      <c r="A1152" s="296">
        <v>2200599</v>
      </c>
      <c r="B1152" s="297" t="s">
        <v>1070</v>
      </c>
      <c r="C1152" s="298"/>
      <c r="D1152" s="298">
        <f t="shared" si="124"/>
        <v>0</v>
      </c>
      <c r="E1152" s="298"/>
      <c r="F1152" s="298">
        <v>0</v>
      </c>
      <c r="G1152" s="298">
        <f t="shared" si="125"/>
        <v>0</v>
      </c>
      <c r="H1152" s="289" t="str">
        <f t="shared" si="122"/>
        <v>否</v>
      </c>
    </row>
    <row r="1153" ht="37.5" hidden="1" customHeight="1" spans="1:8">
      <c r="A1153" s="293">
        <v>22099</v>
      </c>
      <c r="B1153" s="294" t="s">
        <v>1071</v>
      </c>
      <c r="C1153" s="295">
        <f>C1154</f>
        <v>0</v>
      </c>
      <c r="D1153" s="295">
        <f>D1154</f>
        <v>0</v>
      </c>
      <c r="E1153" s="295">
        <f>E1154</f>
        <v>0</v>
      </c>
      <c r="F1153" s="295">
        <f>F1154</f>
        <v>0</v>
      </c>
      <c r="G1153" s="295">
        <f>G1154</f>
        <v>0</v>
      </c>
      <c r="H1153" s="289" t="str">
        <f t="shared" si="122"/>
        <v>否</v>
      </c>
    </row>
    <row r="1154" ht="37.5" hidden="1" customHeight="1" spans="1:8">
      <c r="A1154" s="303">
        <v>2209999</v>
      </c>
      <c r="B1154" s="297" t="s">
        <v>1072</v>
      </c>
      <c r="C1154" s="298"/>
      <c r="D1154" s="298">
        <f>E1154+F1154</f>
        <v>0</v>
      </c>
      <c r="E1154" s="298"/>
      <c r="F1154" s="298">
        <v>0</v>
      </c>
      <c r="G1154" s="298">
        <f t="shared" si="125"/>
        <v>0</v>
      </c>
      <c r="H1154" s="289" t="str">
        <f t="shared" si="122"/>
        <v>否</v>
      </c>
    </row>
    <row r="1155" ht="37.5" customHeight="1" spans="1:8">
      <c r="A1155" s="290">
        <v>221</v>
      </c>
      <c r="B1155" s="291" t="s">
        <v>1073</v>
      </c>
      <c r="C1155" s="292">
        <f>SUM(C1156,C1168,C1172)</f>
        <v>12413</v>
      </c>
      <c r="D1155" s="292">
        <f>SUM(D1156,D1168,D1172)</f>
        <v>2093</v>
      </c>
      <c r="E1155" s="292">
        <f>SUM(E1156,E1168,E1172)</f>
        <v>0</v>
      </c>
      <c r="F1155" s="292">
        <f>SUM(F1156,F1168,F1172)</f>
        <v>2093</v>
      </c>
      <c r="G1155" s="292">
        <f>SUM(G1156,G1168,G1172)</f>
        <v>14506</v>
      </c>
      <c r="H1155" s="289" t="str">
        <f>IF(LEN(A1155)=3,"是",IF(B1155&lt;&gt;"",IF(SUM(C1155:C1155)&lt;&gt;0,"是","否"),"是"))</f>
        <v>是</v>
      </c>
    </row>
    <row r="1156" ht="37.5" customHeight="1" spans="1:8">
      <c r="A1156" s="293">
        <v>22101</v>
      </c>
      <c r="B1156" s="294" t="s">
        <v>1074</v>
      </c>
      <c r="C1156" s="295">
        <f>SUM(C1157:C1167)</f>
        <v>121</v>
      </c>
      <c r="D1156" s="295">
        <f>SUM(D1157:D1167)</f>
        <v>1736</v>
      </c>
      <c r="E1156" s="295">
        <f>SUM(E1157:E1167)</f>
        <v>0</v>
      </c>
      <c r="F1156" s="295">
        <f>SUM(F1157:F1167)</f>
        <v>1736</v>
      </c>
      <c r="G1156" s="295">
        <f>SUM(G1157:G1167)</f>
        <v>1857</v>
      </c>
      <c r="H1156" s="289" t="str">
        <f>IF(LEN(A1156)=3,"是",IF(B1156&lt;&gt;"",IF(SUM(C1156:C1156)&lt;&gt;0,"是","否"),"是"))</f>
        <v>是</v>
      </c>
    </row>
    <row r="1157" ht="37.5" hidden="1" customHeight="1" spans="1:8">
      <c r="A1157" s="296">
        <v>2210101</v>
      </c>
      <c r="B1157" s="297" t="s">
        <v>1075</v>
      </c>
      <c r="C1157" s="298"/>
      <c r="D1157" s="298">
        <f t="shared" ref="D1157:D1167" si="126">E1157+F1157</f>
        <v>0</v>
      </c>
      <c r="E1157" s="298"/>
      <c r="F1157" s="298">
        <v>0</v>
      </c>
      <c r="G1157" s="298">
        <f t="shared" si="125"/>
        <v>0</v>
      </c>
      <c r="H1157" s="289" t="str">
        <f t="shared" si="122"/>
        <v>否</v>
      </c>
    </row>
    <row r="1158" ht="37.5" hidden="1" customHeight="1" spans="1:8">
      <c r="A1158" s="296">
        <v>2210102</v>
      </c>
      <c r="B1158" s="297" t="s">
        <v>1076</v>
      </c>
      <c r="C1158" s="298"/>
      <c r="D1158" s="298">
        <f t="shared" si="126"/>
        <v>0</v>
      </c>
      <c r="E1158" s="298"/>
      <c r="F1158" s="298">
        <v>0</v>
      </c>
      <c r="G1158" s="298">
        <f t="shared" si="125"/>
        <v>0</v>
      </c>
      <c r="H1158" s="289" t="str">
        <f t="shared" si="122"/>
        <v>否</v>
      </c>
    </row>
    <row r="1159" ht="37.5" customHeight="1" spans="1:8">
      <c r="A1159" s="296">
        <v>2210103</v>
      </c>
      <c r="B1159" s="297" t="s">
        <v>1077</v>
      </c>
      <c r="C1159" s="298"/>
      <c r="D1159" s="298">
        <f t="shared" si="126"/>
        <v>524</v>
      </c>
      <c r="E1159" s="298"/>
      <c r="F1159" s="298">
        <v>524</v>
      </c>
      <c r="G1159" s="298">
        <f t="shared" si="125"/>
        <v>524</v>
      </c>
      <c r="H1159" s="289" t="s">
        <v>59</v>
      </c>
    </row>
    <row r="1160" ht="37.5" hidden="1" customHeight="1" spans="1:8">
      <c r="A1160" s="296">
        <v>2210104</v>
      </c>
      <c r="B1160" s="297" t="s">
        <v>1078</v>
      </c>
      <c r="C1160" s="298"/>
      <c r="D1160" s="298">
        <f t="shared" si="126"/>
        <v>0</v>
      </c>
      <c r="E1160" s="298"/>
      <c r="F1160" s="298">
        <v>0</v>
      </c>
      <c r="G1160" s="298">
        <f t="shared" si="125"/>
        <v>0</v>
      </c>
      <c r="H1160" s="289" t="str">
        <f t="shared" si="122"/>
        <v>否</v>
      </c>
    </row>
    <row r="1161" ht="37.5" customHeight="1" spans="1:8">
      <c r="A1161" s="296">
        <v>2210105</v>
      </c>
      <c r="B1161" s="297" t="s">
        <v>1079</v>
      </c>
      <c r="C1161" s="298">
        <v>121</v>
      </c>
      <c r="D1161" s="298">
        <f t="shared" si="126"/>
        <v>384</v>
      </c>
      <c r="E1161" s="298"/>
      <c r="F1161" s="298">
        <v>384</v>
      </c>
      <c r="G1161" s="298">
        <f t="shared" si="125"/>
        <v>505</v>
      </c>
      <c r="H1161" s="289" t="str">
        <f>IF(LEN(A1161)=3,"是",IF(B1161&lt;&gt;"",IF(SUM(C1161:C1161)&lt;&gt;0,"是","否"),"是"))</f>
        <v>是</v>
      </c>
    </row>
    <row r="1162" ht="37.5" hidden="1" customHeight="1" spans="1:8">
      <c r="A1162" s="296">
        <v>2210106</v>
      </c>
      <c r="B1162" s="297" t="s">
        <v>1080</v>
      </c>
      <c r="C1162" s="298"/>
      <c r="D1162" s="298">
        <f t="shared" si="126"/>
        <v>0</v>
      </c>
      <c r="E1162" s="298"/>
      <c r="F1162" s="298">
        <v>0</v>
      </c>
      <c r="G1162" s="298">
        <f t="shared" si="125"/>
        <v>0</v>
      </c>
      <c r="H1162" s="289" t="str">
        <f t="shared" si="122"/>
        <v>否</v>
      </c>
    </row>
    <row r="1163" ht="37.5" customHeight="1" spans="1:8">
      <c r="A1163" s="296">
        <v>2210107</v>
      </c>
      <c r="B1163" s="297" t="s">
        <v>1081</v>
      </c>
      <c r="C1163" s="298"/>
      <c r="D1163" s="298">
        <f t="shared" si="126"/>
        <v>28</v>
      </c>
      <c r="E1163" s="298"/>
      <c r="F1163" s="298">
        <v>28</v>
      </c>
      <c r="G1163" s="298">
        <f t="shared" si="125"/>
        <v>28</v>
      </c>
      <c r="H1163" s="289" t="s">
        <v>59</v>
      </c>
    </row>
    <row r="1164" ht="37.5" customHeight="1" spans="1:8">
      <c r="A1164" s="296">
        <v>2210108</v>
      </c>
      <c r="B1164" s="297" t="s">
        <v>1082</v>
      </c>
      <c r="C1164" s="298"/>
      <c r="D1164" s="298">
        <f t="shared" si="126"/>
        <v>100</v>
      </c>
      <c r="E1164" s="298"/>
      <c r="F1164" s="298">
        <v>100</v>
      </c>
      <c r="G1164" s="298">
        <f t="shared" si="125"/>
        <v>100</v>
      </c>
      <c r="H1164" s="289" t="s">
        <v>59</v>
      </c>
    </row>
    <row r="1165" ht="37.5" hidden="1" customHeight="1" spans="1:8">
      <c r="A1165" s="296">
        <v>2210109</v>
      </c>
      <c r="B1165" s="297" t="s">
        <v>1083</v>
      </c>
      <c r="C1165" s="298"/>
      <c r="D1165" s="298">
        <f t="shared" si="126"/>
        <v>0</v>
      </c>
      <c r="E1165" s="298"/>
      <c r="F1165" s="298">
        <v>0</v>
      </c>
      <c r="G1165" s="298">
        <f t="shared" si="125"/>
        <v>0</v>
      </c>
      <c r="H1165" s="289" t="str">
        <f t="shared" si="122"/>
        <v>否</v>
      </c>
    </row>
    <row r="1166" ht="37.5" hidden="1" customHeight="1" spans="1:8">
      <c r="A1166" s="296">
        <v>2210110</v>
      </c>
      <c r="B1166" s="297" t="s">
        <v>1084</v>
      </c>
      <c r="C1166" s="298"/>
      <c r="D1166" s="298">
        <f t="shared" si="126"/>
        <v>0</v>
      </c>
      <c r="E1166" s="298"/>
      <c r="F1166" s="298">
        <v>0</v>
      </c>
      <c r="G1166" s="298">
        <f t="shared" si="125"/>
        <v>0</v>
      </c>
      <c r="H1166" s="289" t="str">
        <f t="shared" si="122"/>
        <v>否</v>
      </c>
    </row>
    <row r="1167" ht="37.5" customHeight="1" spans="1:8">
      <c r="A1167" s="296">
        <v>2210199</v>
      </c>
      <c r="B1167" s="297" t="s">
        <v>1085</v>
      </c>
      <c r="C1167" s="298"/>
      <c r="D1167" s="298">
        <f t="shared" si="126"/>
        <v>700</v>
      </c>
      <c r="E1167" s="298"/>
      <c r="F1167" s="298">
        <v>700</v>
      </c>
      <c r="G1167" s="298">
        <f t="shared" si="125"/>
        <v>700</v>
      </c>
      <c r="H1167" s="289" t="s">
        <v>59</v>
      </c>
    </row>
    <row r="1168" ht="37.5" customHeight="1" spans="1:8">
      <c r="A1168" s="293">
        <v>22102</v>
      </c>
      <c r="B1168" s="294" t="s">
        <v>1086</v>
      </c>
      <c r="C1168" s="295">
        <f>SUM(C1169:C1171)</f>
        <v>12292</v>
      </c>
      <c r="D1168" s="295">
        <f>SUM(D1169:D1171)</f>
        <v>357</v>
      </c>
      <c r="E1168" s="295">
        <f>SUM(E1169:E1171)</f>
        <v>0</v>
      </c>
      <c r="F1168" s="295">
        <f>SUM(F1169:F1171)</f>
        <v>357</v>
      </c>
      <c r="G1168" s="295">
        <f>SUM(G1169:G1171)</f>
        <v>12649</v>
      </c>
      <c r="H1168" s="289" t="str">
        <f>IF(LEN(A1168)=3,"是",IF(B1168&lt;&gt;"",IF(SUM(C1168:C1168)&lt;&gt;0,"是","否"),"是"))</f>
        <v>是</v>
      </c>
    </row>
    <row r="1169" ht="37.5" customHeight="1" spans="1:8">
      <c r="A1169" s="296">
        <v>2210201</v>
      </c>
      <c r="B1169" s="297" t="s">
        <v>1087</v>
      </c>
      <c r="C1169" s="298">
        <v>12292</v>
      </c>
      <c r="D1169" s="298">
        <f>E1169+F1169</f>
        <v>357</v>
      </c>
      <c r="E1169" s="298"/>
      <c r="F1169" s="298">
        <f>512-155</f>
        <v>357</v>
      </c>
      <c r="G1169" s="298">
        <f t="shared" si="125"/>
        <v>12649</v>
      </c>
      <c r="H1169" s="289" t="str">
        <f>IF(LEN(A1169)=3,"是",IF(B1169&lt;&gt;"",IF(SUM(C1169:C1169)&lt;&gt;0,"是","否"),"是"))</f>
        <v>是</v>
      </c>
    </row>
    <row r="1170" ht="37.5" hidden="1" customHeight="1" spans="1:8">
      <c r="A1170" s="296">
        <v>2210202</v>
      </c>
      <c r="B1170" s="297" t="s">
        <v>1088</v>
      </c>
      <c r="C1170" s="298"/>
      <c r="D1170" s="298">
        <f>E1170+F1170</f>
        <v>0</v>
      </c>
      <c r="E1170" s="298"/>
      <c r="F1170" s="298">
        <v>0</v>
      </c>
      <c r="G1170" s="298">
        <f t="shared" si="125"/>
        <v>0</v>
      </c>
      <c r="H1170" s="289" t="str">
        <f>IF(LEN(A1170)=3,"是",IF(B1170&lt;&gt;"",IF(SUM(C1170:C1170)&lt;&gt;0,"是","否"),"是"))</f>
        <v>否</v>
      </c>
    </row>
    <row r="1171" ht="37.5" hidden="1" customHeight="1" spans="1:8">
      <c r="A1171" s="296">
        <v>2210203</v>
      </c>
      <c r="B1171" s="297" t="s">
        <v>1089</v>
      </c>
      <c r="C1171" s="298"/>
      <c r="D1171" s="298">
        <f>E1171+F1171</f>
        <v>0</v>
      </c>
      <c r="E1171" s="298"/>
      <c r="F1171" s="298">
        <v>0</v>
      </c>
      <c r="G1171" s="298">
        <f t="shared" si="125"/>
        <v>0</v>
      </c>
      <c r="H1171" s="289" t="str">
        <f>IF(LEN(A1171)=3,"是",IF(B1171&lt;&gt;"",IF(SUM(C1171:C1171)&lt;&gt;0,"是","否"),"是"))</f>
        <v>否</v>
      </c>
    </row>
    <row r="1172" ht="37.5" hidden="1" customHeight="1" spans="1:8">
      <c r="A1172" s="293">
        <v>22103</v>
      </c>
      <c r="B1172" s="294" t="s">
        <v>1090</v>
      </c>
      <c r="C1172" s="295">
        <f>SUM(C1173:C1175)</f>
        <v>0</v>
      </c>
      <c r="D1172" s="295">
        <f>SUM(D1173:D1175)</f>
        <v>0</v>
      </c>
      <c r="E1172" s="295">
        <f>SUM(E1173:E1175)</f>
        <v>0</v>
      </c>
      <c r="F1172" s="295">
        <f>SUM(F1173:F1175)</f>
        <v>0</v>
      </c>
      <c r="G1172" s="295">
        <f>SUM(G1173:G1175)</f>
        <v>0</v>
      </c>
      <c r="H1172" s="289" t="str">
        <f>IF(LEN(A1172)=3,"是",IF(B1172&lt;&gt;"",IF(SUM(C1172:C1172)&lt;&gt;0,"是","否"),"是"))</f>
        <v>否</v>
      </c>
    </row>
    <row r="1173" ht="37.5" hidden="1" customHeight="1" spans="1:8">
      <c r="A1173" s="296">
        <v>2210301</v>
      </c>
      <c r="B1173" s="297" t="s">
        <v>1091</v>
      </c>
      <c r="C1173" s="298"/>
      <c r="D1173" s="298">
        <f>E1173+F1173</f>
        <v>0</v>
      </c>
      <c r="E1173" s="298"/>
      <c r="F1173" s="298">
        <v>0</v>
      </c>
      <c r="G1173" s="298">
        <f t="shared" si="125"/>
        <v>0</v>
      </c>
      <c r="H1173" s="289" t="str">
        <f>IF(LEN(A1173)=3,"是",IF(B1173&lt;&gt;"",IF(SUM(C1173:C1173)&lt;&gt;0,"是","否"),"是"))</f>
        <v>否</v>
      </c>
    </row>
    <row r="1174" ht="37.5" hidden="1" customHeight="1" spans="1:8">
      <c r="A1174" s="296">
        <v>2210302</v>
      </c>
      <c r="B1174" s="297" t="s">
        <v>1092</v>
      </c>
      <c r="C1174" s="298"/>
      <c r="D1174" s="298">
        <f>E1174+F1174</f>
        <v>0</v>
      </c>
      <c r="E1174" s="298"/>
      <c r="F1174" s="298">
        <v>0</v>
      </c>
      <c r="G1174" s="298">
        <f t="shared" si="125"/>
        <v>0</v>
      </c>
      <c r="H1174" s="289" t="str">
        <f>IF(LEN(A1174)=3,"是",IF(B1174&lt;&gt;"",IF(SUM(C1174:C1174)&lt;&gt;0,"是","否"),"是"))</f>
        <v>否</v>
      </c>
    </row>
    <row r="1175" ht="37.5" hidden="1" customHeight="1" spans="1:8">
      <c r="A1175" s="296">
        <v>2210399</v>
      </c>
      <c r="B1175" s="297" t="s">
        <v>1093</v>
      </c>
      <c r="C1175" s="298"/>
      <c r="D1175" s="298">
        <f>E1175+F1175</f>
        <v>0</v>
      </c>
      <c r="E1175" s="298"/>
      <c r="F1175" s="298">
        <v>0</v>
      </c>
      <c r="G1175" s="298">
        <f t="shared" si="125"/>
        <v>0</v>
      </c>
      <c r="H1175" s="289" t="str">
        <f>IF(LEN(A1175)=3,"是",IF(B1175&lt;&gt;"",IF(SUM(C1175:C1175)&lt;&gt;0,"是","否"),"是"))</f>
        <v>否</v>
      </c>
    </row>
    <row r="1176" ht="37.5" customHeight="1" spans="1:8">
      <c r="A1176" s="290">
        <v>222</v>
      </c>
      <c r="B1176" s="291" t="s">
        <v>1094</v>
      </c>
      <c r="C1176" s="292">
        <f>C1177+C1195+C1202+C1208</f>
        <v>119</v>
      </c>
      <c r="D1176" s="292">
        <f>D1177+D1195+D1202+D1208</f>
        <v>35</v>
      </c>
      <c r="E1176" s="292">
        <f>E1177+E1195+E1202+E1208</f>
        <v>0</v>
      </c>
      <c r="F1176" s="292">
        <f>F1177+F1195+F1202+F1208</f>
        <v>35</v>
      </c>
      <c r="G1176" s="292">
        <f>G1177+G1195+G1202+G1208</f>
        <v>154</v>
      </c>
      <c r="H1176" s="289" t="str">
        <f>IF(LEN(A1176)=3,"是",IF(B1176&lt;&gt;"",IF(SUM(C1176:C1176)&lt;&gt;0,"是","否"),"是"))</f>
        <v>是</v>
      </c>
    </row>
    <row r="1177" ht="37.5" customHeight="1" spans="1:8">
      <c r="A1177" s="293">
        <v>22201</v>
      </c>
      <c r="B1177" s="294" t="s">
        <v>1095</v>
      </c>
      <c r="C1177" s="295">
        <f>SUM(C1178:C1194)</f>
        <v>119</v>
      </c>
      <c r="D1177" s="295">
        <f>SUM(D1178:D1194)</f>
        <v>35</v>
      </c>
      <c r="E1177" s="295">
        <f>SUM(E1178:E1194)</f>
        <v>0</v>
      </c>
      <c r="F1177" s="295">
        <f>SUM(F1178:F1194)</f>
        <v>35</v>
      </c>
      <c r="G1177" s="295">
        <f>SUM(G1178:G1194)</f>
        <v>154</v>
      </c>
      <c r="H1177" s="289" t="str">
        <f>IF(LEN(A1177)=3,"是",IF(B1177&lt;&gt;"",IF(SUM(C1177:C1177)&lt;&gt;0,"是","否"),"是"))</f>
        <v>是</v>
      </c>
    </row>
    <row r="1178" ht="37.5" hidden="1" customHeight="1" spans="1:8">
      <c r="A1178" s="296">
        <v>2220101</v>
      </c>
      <c r="B1178" s="297" t="s">
        <v>209</v>
      </c>
      <c r="C1178" s="298"/>
      <c r="D1178" s="298">
        <f t="shared" ref="D1178:D1194" si="127">E1178+F1178</f>
        <v>0</v>
      </c>
      <c r="E1178" s="298"/>
      <c r="F1178" s="298">
        <v>0</v>
      </c>
      <c r="G1178" s="298">
        <f t="shared" si="125"/>
        <v>0</v>
      </c>
      <c r="H1178" s="289" t="str">
        <f>IF(LEN(A1178)=3,"是",IF(B1178&lt;&gt;"",IF(SUM(C1178:C1178)&lt;&gt;0,"是","否"),"是"))</f>
        <v>否</v>
      </c>
    </row>
    <row r="1179" ht="37.5" customHeight="1" spans="1:8">
      <c r="A1179" s="296">
        <v>2220102</v>
      </c>
      <c r="B1179" s="297" t="s">
        <v>210</v>
      </c>
      <c r="C1179" s="298">
        <v>2</v>
      </c>
      <c r="D1179" s="298">
        <f t="shared" si="127"/>
        <v>-2</v>
      </c>
      <c r="E1179" s="298"/>
      <c r="F1179" s="298">
        <v>-2</v>
      </c>
      <c r="G1179" s="298">
        <f t="shared" si="125"/>
        <v>0</v>
      </c>
      <c r="H1179" s="289" t="str">
        <f>IF(LEN(A1179)=3,"是",IF(B1179&lt;&gt;"",IF(SUM(C1179:C1179)&lt;&gt;0,"是","否"),"是"))</f>
        <v>是</v>
      </c>
    </row>
    <row r="1180" ht="37.5" hidden="1" customHeight="1" spans="1:8">
      <c r="A1180" s="296">
        <v>2220103</v>
      </c>
      <c r="B1180" s="297" t="s">
        <v>211</v>
      </c>
      <c r="C1180" s="298"/>
      <c r="D1180" s="298">
        <f t="shared" si="127"/>
        <v>0</v>
      </c>
      <c r="E1180" s="298"/>
      <c r="F1180" s="298">
        <v>0</v>
      </c>
      <c r="G1180" s="298">
        <f t="shared" si="125"/>
        <v>0</v>
      </c>
      <c r="H1180" s="289" t="str">
        <f>IF(LEN(A1180)=3,"是",IF(B1180&lt;&gt;"",IF(SUM(C1180:C1180)&lt;&gt;0,"是","否"),"是"))</f>
        <v>否</v>
      </c>
    </row>
    <row r="1181" ht="37.5" hidden="1" customHeight="1" spans="1:8">
      <c r="A1181" s="296">
        <v>2220104</v>
      </c>
      <c r="B1181" s="297" t="s">
        <v>1096</v>
      </c>
      <c r="C1181" s="298"/>
      <c r="D1181" s="298">
        <f t="shared" si="127"/>
        <v>0</v>
      </c>
      <c r="E1181" s="298"/>
      <c r="F1181" s="298">
        <v>0</v>
      </c>
      <c r="G1181" s="298">
        <f t="shared" si="125"/>
        <v>0</v>
      </c>
      <c r="H1181" s="289" t="str">
        <f>IF(LEN(A1181)=3,"是",IF(B1181&lt;&gt;"",IF(SUM(C1181:C1181)&lt;&gt;0,"是","否"),"是"))</f>
        <v>否</v>
      </c>
    </row>
    <row r="1182" ht="37.5" hidden="1" customHeight="1" spans="1:8">
      <c r="A1182" s="296">
        <v>2220105</v>
      </c>
      <c r="B1182" s="297" t="s">
        <v>1097</v>
      </c>
      <c r="C1182" s="298"/>
      <c r="D1182" s="298">
        <f t="shared" si="127"/>
        <v>0</v>
      </c>
      <c r="E1182" s="298"/>
      <c r="F1182" s="298">
        <v>0</v>
      </c>
      <c r="G1182" s="298">
        <f t="shared" si="125"/>
        <v>0</v>
      </c>
      <c r="H1182" s="289" t="str">
        <f>IF(LEN(A1182)=3,"是",IF(B1182&lt;&gt;"",IF(SUM(C1182:C1182)&lt;&gt;0,"是","否"),"是"))</f>
        <v>否</v>
      </c>
    </row>
    <row r="1183" ht="37.5" customHeight="1" spans="1:8">
      <c r="A1183" s="296">
        <v>2220106</v>
      </c>
      <c r="B1183" s="297" t="s">
        <v>1098</v>
      </c>
      <c r="C1183" s="298">
        <v>4</v>
      </c>
      <c r="D1183" s="298">
        <f t="shared" si="127"/>
        <v>-3</v>
      </c>
      <c r="E1183" s="298"/>
      <c r="F1183" s="298">
        <v>-3</v>
      </c>
      <c r="G1183" s="298">
        <f t="shared" si="125"/>
        <v>1</v>
      </c>
      <c r="H1183" s="289" t="str">
        <f>IF(LEN(A1183)=3,"是",IF(B1183&lt;&gt;"",IF(SUM(C1183:C1183)&lt;&gt;0,"是","否"),"是"))</f>
        <v>是</v>
      </c>
    </row>
    <row r="1184" ht="37.5" hidden="1" customHeight="1" spans="1:8">
      <c r="A1184" s="296">
        <v>2220107</v>
      </c>
      <c r="B1184" s="297" t="s">
        <v>1099</v>
      </c>
      <c r="C1184" s="298"/>
      <c r="D1184" s="298">
        <f t="shared" si="127"/>
        <v>0</v>
      </c>
      <c r="E1184" s="298"/>
      <c r="F1184" s="298">
        <v>0</v>
      </c>
      <c r="G1184" s="298">
        <f t="shared" si="125"/>
        <v>0</v>
      </c>
      <c r="H1184" s="289" t="str">
        <f>IF(LEN(A1184)=3,"是",IF(B1184&lt;&gt;"",IF(SUM(C1184:C1184)&lt;&gt;0,"是","否"),"是"))</f>
        <v>否</v>
      </c>
    </row>
    <row r="1185" ht="37.5" hidden="1" customHeight="1" spans="1:8">
      <c r="A1185" s="296">
        <v>2220112</v>
      </c>
      <c r="B1185" s="297" t="s">
        <v>1100</v>
      </c>
      <c r="C1185" s="298"/>
      <c r="D1185" s="298">
        <f t="shared" si="127"/>
        <v>0</v>
      </c>
      <c r="E1185" s="298"/>
      <c r="F1185" s="298">
        <v>0</v>
      </c>
      <c r="G1185" s="298">
        <f t="shared" si="125"/>
        <v>0</v>
      </c>
      <c r="H1185" s="289" t="str">
        <f>IF(LEN(A1185)=3,"是",IF(B1185&lt;&gt;"",IF(SUM(C1185:C1185)&lt;&gt;0,"是","否"),"是"))</f>
        <v>否</v>
      </c>
    </row>
    <row r="1186" ht="37.5" hidden="1" customHeight="1" spans="1:8">
      <c r="A1186" s="296">
        <v>2220113</v>
      </c>
      <c r="B1186" s="297" t="s">
        <v>1101</v>
      </c>
      <c r="C1186" s="298"/>
      <c r="D1186" s="298">
        <f t="shared" si="127"/>
        <v>0</v>
      </c>
      <c r="E1186" s="298"/>
      <c r="F1186" s="298">
        <v>0</v>
      </c>
      <c r="G1186" s="298">
        <f t="shared" si="125"/>
        <v>0</v>
      </c>
      <c r="H1186" s="289" t="str">
        <f>IF(LEN(A1186)=3,"是",IF(B1186&lt;&gt;"",IF(SUM(C1186:C1186)&lt;&gt;0,"是","否"),"是"))</f>
        <v>否</v>
      </c>
    </row>
    <row r="1187" ht="37.5" hidden="1" customHeight="1" spans="1:8">
      <c r="A1187" s="296">
        <v>2220114</v>
      </c>
      <c r="B1187" s="297" t="s">
        <v>1102</v>
      </c>
      <c r="C1187" s="298"/>
      <c r="D1187" s="298">
        <f t="shared" si="127"/>
        <v>0</v>
      </c>
      <c r="E1187" s="298"/>
      <c r="F1187" s="298">
        <v>0</v>
      </c>
      <c r="G1187" s="298">
        <f t="shared" si="125"/>
        <v>0</v>
      </c>
      <c r="H1187" s="289" t="str">
        <f>IF(LEN(A1187)=3,"是",IF(B1187&lt;&gt;"",IF(SUM(C1187:C1187)&lt;&gt;0,"是","否"),"是"))</f>
        <v>否</v>
      </c>
    </row>
    <row r="1188" ht="37.5" customHeight="1" spans="1:8">
      <c r="A1188" s="296">
        <v>2220115</v>
      </c>
      <c r="B1188" s="297" t="s">
        <v>1103</v>
      </c>
      <c r="C1188" s="298">
        <v>113</v>
      </c>
      <c r="D1188" s="298">
        <f t="shared" si="127"/>
        <v>40</v>
      </c>
      <c r="E1188" s="298"/>
      <c r="F1188" s="298">
        <v>40</v>
      </c>
      <c r="G1188" s="298">
        <f t="shared" si="125"/>
        <v>153</v>
      </c>
      <c r="H1188" s="289" t="str">
        <f>IF(LEN(A1188)=3,"是",IF(B1188&lt;&gt;"",IF(SUM(C1188:C1188)&lt;&gt;0,"是","否"),"是"))</f>
        <v>是</v>
      </c>
    </row>
    <row r="1189" ht="37.5" hidden="1" customHeight="1" spans="1:8">
      <c r="A1189" s="296">
        <v>2220118</v>
      </c>
      <c r="B1189" s="297" t="s">
        <v>1104</v>
      </c>
      <c r="C1189" s="298"/>
      <c r="D1189" s="298">
        <f t="shared" si="127"/>
        <v>0</v>
      </c>
      <c r="E1189" s="298"/>
      <c r="F1189" s="298">
        <v>0</v>
      </c>
      <c r="G1189" s="298">
        <f t="shared" si="125"/>
        <v>0</v>
      </c>
      <c r="H1189" s="289" t="str">
        <f>IF(LEN(A1189)=3,"是",IF(B1189&lt;&gt;"",IF(SUM(C1189:C1189)&lt;&gt;0,"是","否"),"是"))</f>
        <v>否</v>
      </c>
    </row>
    <row r="1190" ht="37.5" hidden="1" customHeight="1" spans="1:8">
      <c r="A1190" s="300">
        <v>2220119</v>
      </c>
      <c r="B1190" s="297" t="s">
        <v>1105</v>
      </c>
      <c r="C1190" s="298"/>
      <c r="D1190" s="298">
        <f t="shared" si="127"/>
        <v>0</v>
      </c>
      <c r="E1190" s="298"/>
      <c r="F1190" s="298">
        <v>0</v>
      </c>
      <c r="G1190" s="298">
        <f t="shared" si="125"/>
        <v>0</v>
      </c>
      <c r="H1190" s="289" t="str">
        <f>IF(LEN(A1190)=3,"是",IF(B1190&lt;&gt;"",IF(SUM(C1190:C1190)&lt;&gt;0,"是","否"),"是"))</f>
        <v>否</v>
      </c>
    </row>
    <row r="1191" ht="37.5" hidden="1" customHeight="1" spans="1:8">
      <c r="A1191" s="300">
        <v>2220120</v>
      </c>
      <c r="B1191" s="297" t="s">
        <v>1106</v>
      </c>
      <c r="C1191" s="298"/>
      <c r="D1191" s="298">
        <f t="shared" si="127"/>
        <v>0</v>
      </c>
      <c r="E1191" s="298"/>
      <c r="F1191" s="298">
        <v>0</v>
      </c>
      <c r="G1191" s="298">
        <f t="shared" si="125"/>
        <v>0</v>
      </c>
      <c r="H1191" s="289" t="str">
        <f>IF(LEN(A1191)=3,"是",IF(B1191&lt;&gt;"",IF(SUM(C1191:C1191)&lt;&gt;0,"是","否"),"是"))</f>
        <v>否</v>
      </c>
    </row>
    <row r="1192" ht="37.5" hidden="1" customHeight="1" spans="1:8">
      <c r="A1192" s="300">
        <v>2220121</v>
      </c>
      <c r="B1192" s="297" t="s">
        <v>1107</v>
      </c>
      <c r="C1192" s="298"/>
      <c r="D1192" s="298">
        <f t="shared" si="127"/>
        <v>0</v>
      </c>
      <c r="E1192" s="298"/>
      <c r="F1192" s="298">
        <v>0</v>
      </c>
      <c r="G1192" s="298">
        <f t="shared" si="125"/>
        <v>0</v>
      </c>
      <c r="H1192" s="289" t="str">
        <f>IF(LEN(A1192)=3,"是",IF(B1192&lt;&gt;"",IF(SUM(C1192:C1192)&lt;&gt;0,"是","否"),"是"))</f>
        <v>否</v>
      </c>
    </row>
    <row r="1193" ht="37.5" hidden="1" customHeight="1" spans="1:8">
      <c r="A1193" s="296">
        <v>2220150</v>
      </c>
      <c r="B1193" s="297" t="s">
        <v>218</v>
      </c>
      <c r="C1193" s="298"/>
      <c r="D1193" s="298">
        <f t="shared" si="127"/>
        <v>0</v>
      </c>
      <c r="E1193" s="298"/>
      <c r="F1193" s="298">
        <v>0</v>
      </c>
      <c r="G1193" s="298">
        <f t="shared" si="125"/>
        <v>0</v>
      </c>
      <c r="H1193" s="289" t="str">
        <f>IF(LEN(A1193)=3,"是",IF(B1193&lt;&gt;"",IF(SUM(C1193:C1193)&lt;&gt;0,"是","否"),"是"))</f>
        <v>否</v>
      </c>
    </row>
    <row r="1194" ht="37.5" hidden="1" customHeight="1" spans="1:8">
      <c r="A1194" s="296">
        <v>2220199</v>
      </c>
      <c r="B1194" s="297" t="s">
        <v>1108</v>
      </c>
      <c r="C1194" s="298"/>
      <c r="D1194" s="298">
        <f t="shared" si="127"/>
        <v>0</v>
      </c>
      <c r="E1194" s="298"/>
      <c r="F1194" s="298">
        <v>0</v>
      </c>
      <c r="G1194" s="298">
        <f t="shared" si="125"/>
        <v>0</v>
      </c>
      <c r="H1194" s="289" t="str">
        <f>IF(LEN(A1194)=3,"是",IF(B1194&lt;&gt;"",IF(SUM(C1194:C1194)&lt;&gt;0,"是","否"),"是"))</f>
        <v>否</v>
      </c>
    </row>
    <row r="1195" ht="37.5" hidden="1" customHeight="1" spans="1:8">
      <c r="A1195" s="293">
        <v>22203</v>
      </c>
      <c r="B1195" s="294" t="s">
        <v>1109</v>
      </c>
      <c r="C1195" s="301">
        <f>SUM(C1196:C1201)</f>
        <v>0</v>
      </c>
      <c r="D1195" s="301"/>
      <c r="E1195" s="301"/>
      <c r="F1195" s="301"/>
      <c r="G1195" s="301"/>
      <c r="H1195" s="289" t="str">
        <f>IF(LEN(A1195)=3,"是",IF(B1195&lt;&gt;"",IF(SUM(C1195:C1195)&lt;&gt;0,"是","否"),"是"))</f>
        <v>否</v>
      </c>
    </row>
    <row r="1196" ht="37.5" hidden="1" customHeight="1" spans="1:8">
      <c r="A1196" s="296">
        <v>2220301</v>
      </c>
      <c r="B1196" s="297" t="s">
        <v>1110</v>
      </c>
      <c r="C1196" s="298"/>
      <c r="D1196" s="298">
        <f t="shared" ref="D1196:D1201" si="128">E1196+F1196</f>
        <v>0</v>
      </c>
      <c r="E1196" s="298"/>
      <c r="F1196" s="298">
        <v>0</v>
      </c>
      <c r="G1196" s="298">
        <f t="shared" si="125"/>
        <v>0</v>
      </c>
      <c r="H1196" s="289" t="str">
        <f>IF(LEN(A1196)=3,"是",IF(B1196&lt;&gt;"",IF(SUM(C1196:C1196)&lt;&gt;0,"是","否"),"是"))</f>
        <v>否</v>
      </c>
    </row>
    <row r="1197" ht="37.5" hidden="1" customHeight="1" spans="1:8">
      <c r="A1197" s="296">
        <v>2220303</v>
      </c>
      <c r="B1197" s="297" t="s">
        <v>1111</v>
      </c>
      <c r="C1197" s="298"/>
      <c r="D1197" s="298">
        <f t="shared" si="128"/>
        <v>0</v>
      </c>
      <c r="E1197" s="298"/>
      <c r="F1197" s="298">
        <v>0</v>
      </c>
      <c r="G1197" s="298">
        <f t="shared" si="125"/>
        <v>0</v>
      </c>
      <c r="H1197" s="289" t="str">
        <f>IF(LEN(A1197)=3,"是",IF(B1197&lt;&gt;"",IF(SUM(C1197:C1197)&lt;&gt;0,"是","否"),"是"))</f>
        <v>否</v>
      </c>
    </row>
    <row r="1198" ht="37.5" hidden="1" customHeight="1" spans="1:8">
      <c r="A1198" s="296">
        <v>2220304</v>
      </c>
      <c r="B1198" s="297" t="s">
        <v>1112</v>
      </c>
      <c r="C1198" s="298"/>
      <c r="D1198" s="298">
        <f t="shared" si="128"/>
        <v>0</v>
      </c>
      <c r="E1198" s="298"/>
      <c r="F1198" s="298">
        <v>0</v>
      </c>
      <c r="G1198" s="298">
        <f t="shared" si="125"/>
        <v>0</v>
      </c>
      <c r="H1198" s="289" t="str">
        <f>IF(LEN(A1198)=3,"是",IF(B1198&lt;&gt;"",IF(SUM(C1198:C1198)&lt;&gt;0,"是","否"),"是"))</f>
        <v>否</v>
      </c>
    </row>
    <row r="1199" ht="37.5" hidden="1" customHeight="1" spans="1:8">
      <c r="A1199" s="300">
        <v>2220305</v>
      </c>
      <c r="B1199" s="297" t="s">
        <v>1113</v>
      </c>
      <c r="C1199" s="298"/>
      <c r="D1199" s="298">
        <f t="shared" si="128"/>
        <v>0</v>
      </c>
      <c r="E1199" s="298"/>
      <c r="F1199" s="298">
        <v>0</v>
      </c>
      <c r="G1199" s="298">
        <f t="shared" si="125"/>
        <v>0</v>
      </c>
      <c r="H1199" s="289" t="str">
        <f>IF(LEN(A1199)=3,"是",IF(B1199&lt;&gt;"",IF(SUM(C1199:C1199)&lt;&gt;0,"是","否"),"是"))</f>
        <v>否</v>
      </c>
    </row>
    <row r="1200" ht="37.5" hidden="1" customHeight="1" spans="1:8">
      <c r="A1200" s="300">
        <v>2220306</v>
      </c>
      <c r="B1200" s="297" t="s">
        <v>1114</v>
      </c>
      <c r="C1200" s="298"/>
      <c r="D1200" s="298">
        <f t="shared" si="128"/>
        <v>0</v>
      </c>
      <c r="E1200" s="298"/>
      <c r="F1200" s="298">
        <v>0</v>
      </c>
      <c r="G1200" s="298"/>
      <c r="H1200" s="289" t="s">
        <v>333</v>
      </c>
    </row>
    <row r="1201" ht="37.5" hidden="1" customHeight="1" spans="1:8">
      <c r="A1201" s="296">
        <v>2220399</v>
      </c>
      <c r="B1201" s="297" t="s">
        <v>1115</v>
      </c>
      <c r="C1201" s="298"/>
      <c r="D1201" s="298">
        <f t="shared" si="128"/>
        <v>0</v>
      </c>
      <c r="E1201" s="298"/>
      <c r="F1201" s="298">
        <v>0</v>
      </c>
      <c r="G1201" s="298">
        <f>C1201+D1201</f>
        <v>0</v>
      </c>
      <c r="H1201" s="289" t="str">
        <f t="shared" ref="H1201:H1232" si="129">IF(LEN(A1201)=3,"是",IF(B1201&lt;&gt;"",IF(SUM(C1201:C1201)&lt;&gt;0,"是","否"),"是"))</f>
        <v>否</v>
      </c>
    </row>
    <row r="1202" ht="37.5" hidden="1" customHeight="1" spans="1:8">
      <c r="A1202" s="293">
        <v>22204</v>
      </c>
      <c r="B1202" s="294" t="s">
        <v>1116</v>
      </c>
      <c r="C1202" s="295">
        <f>SUM(C1203:C1207)</f>
        <v>0</v>
      </c>
      <c r="D1202" s="295">
        <f>SUM(D1203:D1207)</f>
        <v>0</v>
      </c>
      <c r="E1202" s="295">
        <f>SUM(E1203:E1207)</f>
        <v>0</v>
      </c>
      <c r="F1202" s="295">
        <f>SUM(F1203:F1207)</f>
        <v>0</v>
      </c>
      <c r="G1202" s="295">
        <f>SUM(G1203:G1207)</f>
        <v>0</v>
      </c>
      <c r="H1202" s="289" t="str">
        <f t="shared" si="129"/>
        <v>否</v>
      </c>
    </row>
    <row r="1203" ht="37.5" hidden="1" customHeight="1" spans="1:8">
      <c r="A1203" s="296">
        <v>2220401</v>
      </c>
      <c r="B1203" s="297" t="s">
        <v>1117</v>
      </c>
      <c r="C1203" s="298"/>
      <c r="D1203" s="298">
        <f>E1203+F1203</f>
        <v>0</v>
      </c>
      <c r="E1203" s="298"/>
      <c r="F1203" s="298">
        <v>0</v>
      </c>
      <c r="G1203" s="298">
        <f>C1203+D1203</f>
        <v>0</v>
      </c>
      <c r="H1203" s="289" t="str">
        <f t="shared" si="129"/>
        <v>否</v>
      </c>
    </row>
    <row r="1204" ht="37.5" hidden="1" customHeight="1" spans="1:8">
      <c r="A1204" s="296">
        <v>2220402</v>
      </c>
      <c r="B1204" s="297" t="s">
        <v>1118</v>
      </c>
      <c r="C1204" s="298"/>
      <c r="D1204" s="298">
        <f>E1204+F1204</f>
        <v>0</v>
      </c>
      <c r="E1204" s="298"/>
      <c r="F1204" s="298">
        <v>0</v>
      </c>
      <c r="G1204" s="298">
        <f>C1204+D1204</f>
        <v>0</v>
      </c>
      <c r="H1204" s="289" t="str">
        <f t="shared" si="129"/>
        <v>否</v>
      </c>
    </row>
    <row r="1205" ht="37.5" hidden="1" customHeight="1" spans="1:8">
      <c r="A1205" s="296">
        <v>2220403</v>
      </c>
      <c r="B1205" s="297" t="s">
        <v>1119</v>
      </c>
      <c r="C1205" s="298"/>
      <c r="D1205" s="298">
        <f>E1205+F1205</f>
        <v>0</v>
      </c>
      <c r="E1205" s="298"/>
      <c r="F1205" s="298">
        <v>0</v>
      </c>
      <c r="G1205" s="298">
        <f>C1205+D1205</f>
        <v>0</v>
      </c>
      <c r="H1205" s="289" t="str">
        <f t="shared" si="129"/>
        <v>否</v>
      </c>
    </row>
    <row r="1206" ht="37.5" hidden="1" customHeight="1" spans="1:8">
      <c r="A1206" s="296">
        <v>2220404</v>
      </c>
      <c r="B1206" s="297" t="s">
        <v>1120</v>
      </c>
      <c r="C1206" s="298"/>
      <c r="D1206" s="298">
        <f>E1206+F1206</f>
        <v>0</v>
      </c>
      <c r="E1206" s="298"/>
      <c r="F1206" s="298">
        <v>0</v>
      </c>
      <c r="G1206" s="298">
        <f>C1206+D1206</f>
        <v>0</v>
      </c>
      <c r="H1206" s="289" t="str">
        <f t="shared" si="129"/>
        <v>否</v>
      </c>
    </row>
    <row r="1207" ht="37.5" hidden="1" customHeight="1" spans="1:8">
      <c r="A1207" s="296">
        <v>2220499</v>
      </c>
      <c r="B1207" s="297" t="s">
        <v>1121</v>
      </c>
      <c r="C1207" s="298"/>
      <c r="D1207" s="298">
        <f>E1207+F1207</f>
        <v>0</v>
      </c>
      <c r="E1207" s="298"/>
      <c r="F1207" s="298">
        <v>0</v>
      </c>
      <c r="G1207" s="298">
        <f>C1207+D1207</f>
        <v>0</v>
      </c>
      <c r="H1207" s="289" t="str">
        <f t="shared" si="129"/>
        <v>否</v>
      </c>
    </row>
    <row r="1208" ht="37.5" hidden="1" customHeight="1" spans="1:8">
      <c r="A1208" s="293">
        <v>22205</v>
      </c>
      <c r="B1208" s="294" t="s">
        <v>1122</v>
      </c>
      <c r="C1208" s="301">
        <v>0</v>
      </c>
      <c r="D1208" s="301"/>
      <c r="E1208" s="301"/>
      <c r="F1208" s="301"/>
      <c r="G1208" s="301"/>
      <c r="H1208" s="289" t="str">
        <f t="shared" si="129"/>
        <v>否</v>
      </c>
    </row>
    <row r="1209" ht="37.5" hidden="1" customHeight="1" spans="1:8">
      <c r="A1209" s="296">
        <v>2220501</v>
      </c>
      <c r="B1209" s="297" t="s">
        <v>1123</v>
      </c>
      <c r="C1209" s="298"/>
      <c r="D1209" s="298">
        <f t="shared" ref="D1209:D1220" si="130">E1209+F1209</f>
        <v>0</v>
      </c>
      <c r="E1209" s="298"/>
      <c r="F1209" s="298">
        <v>0</v>
      </c>
      <c r="G1209" s="298">
        <f>C1209+D1209</f>
        <v>0</v>
      </c>
      <c r="H1209" s="289" t="str">
        <f t="shared" si="129"/>
        <v>否</v>
      </c>
    </row>
    <row r="1210" ht="37.5" hidden="1" customHeight="1" spans="1:8">
      <c r="A1210" s="296">
        <v>2220502</v>
      </c>
      <c r="B1210" s="297" t="s">
        <v>1124</v>
      </c>
      <c r="C1210" s="298"/>
      <c r="D1210" s="298">
        <f t="shared" si="130"/>
        <v>0</v>
      </c>
      <c r="E1210" s="298"/>
      <c r="F1210" s="298">
        <v>0</v>
      </c>
      <c r="G1210" s="298">
        <f>C1210+D1210</f>
        <v>0</v>
      </c>
      <c r="H1210" s="289" t="str">
        <f t="shared" si="129"/>
        <v>否</v>
      </c>
    </row>
    <row r="1211" ht="37.5" hidden="1" customHeight="1" spans="1:8">
      <c r="A1211" s="296">
        <v>2220503</v>
      </c>
      <c r="B1211" s="297" t="s">
        <v>1125</v>
      </c>
      <c r="C1211" s="298"/>
      <c r="D1211" s="298">
        <f t="shared" si="130"/>
        <v>0</v>
      </c>
      <c r="E1211" s="298"/>
      <c r="F1211" s="298">
        <v>0</v>
      </c>
      <c r="G1211" s="298">
        <f>C1211+D1211</f>
        <v>0</v>
      </c>
      <c r="H1211" s="289" t="str">
        <f t="shared" si="129"/>
        <v>否</v>
      </c>
    </row>
    <row r="1212" ht="37.5" hidden="1" customHeight="1" spans="1:8">
      <c r="A1212" s="296">
        <v>2220504</v>
      </c>
      <c r="B1212" s="297" t="s">
        <v>1126</v>
      </c>
      <c r="C1212" s="298"/>
      <c r="D1212" s="298">
        <f t="shared" si="130"/>
        <v>0</v>
      </c>
      <c r="E1212" s="298"/>
      <c r="F1212" s="298">
        <v>0</v>
      </c>
      <c r="G1212" s="298">
        <f t="shared" ref="G1212:G1275" si="131">C1212+D1212</f>
        <v>0</v>
      </c>
      <c r="H1212" s="289" t="str">
        <f t="shared" si="129"/>
        <v>否</v>
      </c>
    </row>
    <row r="1213" ht="37.5" hidden="1" customHeight="1" spans="1:8">
      <c r="A1213" s="296">
        <v>2220505</v>
      </c>
      <c r="B1213" s="297" t="s">
        <v>1127</v>
      </c>
      <c r="C1213" s="298"/>
      <c r="D1213" s="298">
        <f t="shared" si="130"/>
        <v>0</v>
      </c>
      <c r="E1213" s="298"/>
      <c r="F1213" s="298">
        <v>0</v>
      </c>
      <c r="G1213" s="298">
        <f t="shared" si="131"/>
        <v>0</v>
      </c>
      <c r="H1213" s="289" t="str">
        <f t="shared" si="129"/>
        <v>否</v>
      </c>
    </row>
    <row r="1214" ht="37.5" hidden="1" customHeight="1" spans="1:8">
      <c r="A1214" s="296">
        <v>2220506</v>
      </c>
      <c r="B1214" s="297" t="s">
        <v>1128</v>
      </c>
      <c r="C1214" s="298"/>
      <c r="D1214" s="298">
        <f t="shared" si="130"/>
        <v>0</v>
      </c>
      <c r="E1214" s="298"/>
      <c r="F1214" s="298">
        <v>0</v>
      </c>
      <c r="G1214" s="298">
        <f t="shared" si="131"/>
        <v>0</v>
      </c>
      <c r="H1214" s="289" t="str">
        <f t="shared" si="129"/>
        <v>否</v>
      </c>
    </row>
    <row r="1215" ht="37.5" hidden="1" customHeight="1" spans="1:8">
      <c r="A1215" s="296">
        <v>2220507</v>
      </c>
      <c r="B1215" s="297" t="s">
        <v>1129</v>
      </c>
      <c r="C1215" s="298"/>
      <c r="D1215" s="298">
        <f t="shared" si="130"/>
        <v>0</v>
      </c>
      <c r="E1215" s="298"/>
      <c r="F1215" s="298">
        <v>0</v>
      </c>
      <c r="G1215" s="298">
        <f t="shared" si="131"/>
        <v>0</v>
      </c>
      <c r="H1215" s="289" t="str">
        <f t="shared" si="129"/>
        <v>否</v>
      </c>
    </row>
    <row r="1216" ht="37.5" hidden="1" customHeight="1" spans="1:8">
      <c r="A1216" s="296">
        <v>2220508</v>
      </c>
      <c r="B1216" s="297" t="s">
        <v>1130</v>
      </c>
      <c r="C1216" s="298"/>
      <c r="D1216" s="298">
        <f t="shared" si="130"/>
        <v>0</v>
      </c>
      <c r="E1216" s="298"/>
      <c r="F1216" s="298">
        <v>0</v>
      </c>
      <c r="G1216" s="298">
        <f t="shared" si="131"/>
        <v>0</v>
      </c>
      <c r="H1216" s="289" t="str">
        <f t="shared" si="129"/>
        <v>否</v>
      </c>
    </row>
    <row r="1217" ht="37.5" hidden="1" customHeight="1" spans="1:8">
      <c r="A1217" s="296">
        <v>2220509</v>
      </c>
      <c r="B1217" s="297" t="s">
        <v>1131</v>
      </c>
      <c r="C1217" s="298"/>
      <c r="D1217" s="298">
        <f t="shared" si="130"/>
        <v>0</v>
      </c>
      <c r="E1217" s="298"/>
      <c r="F1217" s="298">
        <v>0</v>
      </c>
      <c r="G1217" s="298">
        <f t="shared" si="131"/>
        <v>0</v>
      </c>
      <c r="H1217" s="289" t="str">
        <f t="shared" si="129"/>
        <v>否</v>
      </c>
    </row>
    <row r="1218" ht="37.5" hidden="1" customHeight="1" spans="1:8">
      <c r="A1218" s="296">
        <v>2220510</v>
      </c>
      <c r="B1218" s="297" t="s">
        <v>1132</v>
      </c>
      <c r="C1218" s="298"/>
      <c r="D1218" s="298">
        <f t="shared" si="130"/>
        <v>0</v>
      </c>
      <c r="E1218" s="298"/>
      <c r="F1218" s="298">
        <v>0</v>
      </c>
      <c r="G1218" s="298">
        <f t="shared" si="131"/>
        <v>0</v>
      </c>
      <c r="H1218" s="289" t="str">
        <f t="shared" si="129"/>
        <v>否</v>
      </c>
    </row>
    <row r="1219" ht="37.5" hidden="1" customHeight="1" spans="1:8">
      <c r="A1219" s="303">
        <v>2220511</v>
      </c>
      <c r="B1219" s="297" t="s">
        <v>1133</v>
      </c>
      <c r="C1219" s="298"/>
      <c r="D1219" s="298">
        <f t="shared" si="130"/>
        <v>0</v>
      </c>
      <c r="E1219" s="298"/>
      <c r="F1219" s="298">
        <v>0</v>
      </c>
      <c r="G1219" s="298">
        <f t="shared" si="131"/>
        <v>0</v>
      </c>
      <c r="H1219" s="289" t="str">
        <f t="shared" si="129"/>
        <v>否</v>
      </c>
    </row>
    <row r="1220" ht="37.5" hidden="1" customHeight="1" spans="1:8">
      <c r="A1220" s="296">
        <v>2220599</v>
      </c>
      <c r="B1220" s="297" t="s">
        <v>1134</v>
      </c>
      <c r="C1220" s="298"/>
      <c r="D1220" s="298">
        <f t="shared" si="130"/>
        <v>0</v>
      </c>
      <c r="E1220" s="298"/>
      <c r="F1220" s="298">
        <v>0</v>
      </c>
      <c r="G1220" s="298">
        <f t="shared" si="131"/>
        <v>0</v>
      </c>
      <c r="H1220" s="289" t="str">
        <f t="shared" si="129"/>
        <v>否</v>
      </c>
    </row>
    <row r="1221" ht="37.5" customHeight="1" spans="1:8">
      <c r="A1221" s="290">
        <v>224</v>
      </c>
      <c r="B1221" s="291" t="s">
        <v>1135</v>
      </c>
      <c r="C1221" s="292">
        <f>C1222+C1233+C1240+C1248+C1261+C1265+C1269</f>
        <v>3112</v>
      </c>
      <c r="D1221" s="292">
        <f>D1222+D1233+D1240+D1248+D1261+D1265+D1269</f>
        <v>368</v>
      </c>
      <c r="E1221" s="292">
        <f>E1222+E1233+E1240+E1248+E1261+E1265+E1269</f>
        <v>0</v>
      </c>
      <c r="F1221" s="292">
        <f>F1222+F1233+F1240+F1248+F1261+F1265+F1269</f>
        <v>368</v>
      </c>
      <c r="G1221" s="292">
        <f>G1222+G1233+G1240+G1248+G1261+G1265+G1269</f>
        <v>3480</v>
      </c>
      <c r="H1221" s="289" t="str">
        <f>IF(LEN(A1221)=3,"是",IF(B1221&lt;&gt;"",IF(SUM(C1221:C1221)&lt;&gt;0,"是","否"),"是"))</f>
        <v>是</v>
      </c>
    </row>
    <row r="1222" ht="37.5" customHeight="1" spans="1:8">
      <c r="A1222" s="293">
        <v>22401</v>
      </c>
      <c r="B1222" s="294" t="s">
        <v>1136</v>
      </c>
      <c r="C1222" s="295">
        <f>SUM(C1223:C1232)</f>
        <v>965</v>
      </c>
      <c r="D1222" s="295">
        <f>SUM(D1223:D1232)</f>
        <v>-102</v>
      </c>
      <c r="E1222" s="295">
        <f>SUM(E1223:E1232)</f>
        <v>0</v>
      </c>
      <c r="F1222" s="295">
        <f>SUM(F1223:F1232)</f>
        <v>-102</v>
      </c>
      <c r="G1222" s="295">
        <f>SUM(G1223:G1232)</f>
        <v>863</v>
      </c>
      <c r="H1222" s="289" t="str">
        <f>IF(LEN(A1222)=3,"是",IF(B1222&lt;&gt;"",IF(SUM(C1222:C1222)&lt;&gt;0,"是","否"),"是"))</f>
        <v>是</v>
      </c>
    </row>
    <row r="1223" ht="37.5" customHeight="1" spans="1:8">
      <c r="A1223" s="296">
        <v>2240101</v>
      </c>
      <c r="B1223" s="297" t="s">
        <v>209</v>
      </c>
      <c r="C1223" s="298">
        <v>521</v>
      </c>
      <c r="D1223" s="298">
        <f t="shared" ref="D1223:D1232" si="132">E1223+F1223</f>
        <v>-65</v>
      </c>
      <c r="E1223" s="298"/>
      <c r="F1223" s="298">
        <v>-65</v>
      </c>
      <c r="G1223" s="298">
        <f t="shared" si="131"/>
        <v>456</v>
      </c>
      <c r="H1223" s="289" t="str">
        <f>IF(LEN(A1223)=3,"是",IF(B1223&lt;&gt;"",IF(SUM(C1223:C1223)&lt;&gt;0,"是","否"),"是"))</f>
        <v>是</v>
      </c>
    </row>
    <row r="1224" ht="37.5" hidden="1" customHeight="1" spans="1:8">
      <c r="A1224" s="296">
        <v>2240102</v>
      </c>
      <c r="B1224" s="297" t="s">
        <v>210</v>
      </c>
      <c r="C1224" s="298"/>
      <c r="D1224" s="298">
        <f t="shared" si="132"/>
        <v>0</v>
      </c>
      <c r="E1224" s="298"/>
      <c r="F1224" s="298">
        <v>0</v>
      </c>
      <c r="G1224" s="298">
        <f t="shared" si="131"/>
        <v>0</v>
      </c>
      <c r="H1224" s="289" t="str">
        <f t="shared" si="129"/>
        <v>否</v>
      </c>
    </row>
    <row r="1225" ht="37.5" hidden="1" customHeight="1" spans="1:8">
      <c r="A1225" s="296">
        <v>2240103</v>
      </c>
      <c r="B1225" s="297" t="s">
        <v>211</v>
      </c>
      <c r="C1225" s="298"/>
      <c r="D1225" s="298">
        <f t="shared" si="132"/>
        <v>0</v>
      </c>
      <c r="E1225" s="298"/>
      <c r="F1225" s="298">
        <v>0</v>
      </c>
      <c r="G1225" s="298">
        <f t="shared" si="131"/>
        <v>0</v>
      </c>
      <c r="H1225" s="289" t="str">
        <f t="shared" si="129"/>
        <v>否</v>
      </c>
    </row>
    <row r="1226" ht="37.5" hidden="1" customHeight="1" spans="1:8">
      <c r="A1226" s="296">
        <v>2240104</v>
      </c>
      <c r="B1226" s="297" t="s">
        <v>1137</v>
      </c>
      <c r="C1226" s="298"/>
      <c r="D1226" s="298">
        <f t="shared" si="132"/>
        <v>0</v>
      </c>
      <c r="E1226" s="298"/>
      <c r="F1226" s="298">
        <v>0</v>
      </c>
      <c r="G1226" s="298">
        <f t="shared" si="131"/>
        <v>0</v>
      </c>
      <c r="H1226" s="289" t="str">
        <f t="shared" si="129"/>
        <v>否</v>
      </c>
    </row>
    <row r="1227" ht="37.5" hidden="1" customHeight="1" spans="1:8">
      <c r="A1227" s="296">
        <v>2240105</v>
      </c>
      <c r="B1227" s="297" t="s">
        <v>1138</v>
      </c>
      <c r="C1227" s="298"/>
      <c r="D1227" s="298">
        <f t="shared" si="132"/>
        <v>0</v>
      </c>
      <c r="E1227" s="298"/>
      <c r="F1227" s="298">
        <v>0</v>
      </c>
      <c r="G1227" s="298">
        <f t="shared" si="131"/>
        <v>0</v>
      </c>
      <c r="H1227" s="289" t="str">
        <f t="shared" si="129"/>
        <v>否</v>
      </c>
    </row>
    <row r="1228" ht="37.5" hidden="1" customHeight="1" spans="1:8">
      <c r="A1228" s="296">
        <v>2240106</v>
      </c>
      <c r="B1228" s="297" t="s">
        <v>1139</v>
      </c>
      <c r="C1228" s="298"/>
      <c r="D1228" s="298">
        <f t="shared" si="132"/>
        <v>0</v>
      </c>
      <c r="E1228" s="298"/>
      <c r="F1228" s="298">
        <v>0</v>
      </c>
      <c r="G1228" s="298">
        <f t="shared" si="131"/>
        <v>0</v>
      </c>
      <c r="H1228" s="289" t="str">
        <f t="shared" si="129"/>
        <v>否</v>
      </c>
    </row>
    <row r="1229" ht="37.5" customHeight="1" spans="1:8">
      <c r="A1229" s="296">
        <v>2240108</v>
      </c>
      <c r="B1229" s="297" t="s">
        <v>1140</v>
      </c>
      <c r="C1229" s="298"/>
      <c r="D1229" s="298">
        <f t="shared" si="132"/>
        <v>-30</v>
      </c>
      <c r="E1229" s="298"/>
      <c r="F1229" s="298">
        <v>-30</v>
      </c>
      <c r="G1229" s="298">
        <f t="shared" si="131"/>
        <v>-30</v>
      </c>
      <c r="H1229" s="289" t="s">
        <v>59</v>
      </c>
    </row>
    <row r="1230" ht="37.5" hidden="1" customHeight="1" spans="1:8">
      <c r="A1230" s="296">
        <v>2240109</v>
      </c>
      <c r="B1230" s="297" t="s">
        <v>1141</v>
      </c>
      <c r="C1230" s="298"/>
      <c r="D1230" s="298">
        <f t="shared" si="132"/>
        <v>0</v>
      </c>
      <c r="E1230" s="298"/>
      <c r="F1230" s="298">
        <v>0</v>
      </c>
      <c r="G1230" s="298">
        <f t="shared" si="131"/>
        <v>0</v>
      </c>
      <c r="H1230" s="289" t="str">
        <f t="shared" si="129"/>
        <v>否</v>
      </c>
    </row>
    <row r="1231" ht="37.5" customHeight="1" spans="1:8">
      <c r="A1231" s="296">
        <v>2240150</v>
      </c>
      <c r="B1231" s="297" t="s">
        <v>218</v>
      </c>
      <c r="C1231" s="298">
        <v>444</v>
      </c>
      <c r="D1231" s="298">
        <f t="shared" si="132"/>
        <v>-7</v>
      </c>
      <c r="E1231" s="298"/>
      <c r="F1231" s="298">
        <v>-7</v>
      </c>
      <c r="G1231" s="298">
        <f t="shared" si="131"/>
        <v>437</v>
      </c>
      <c r="H1231" s="289" t="str">
        <f>IF(LEN(A1231)=3,"是",IF(B1231&lt;&gt;"",IF(SUM(C1231:C1231)&lt;&gt;0,"是","否"),"是"))</f>
        <v>是</v>
      </c>
    </row>
    <row r="1232" s="267" customFormat="1" ht="37.5" hidden="1" customHeight="1" spans="1:8">
      <c r="A1232" s="296">
        <v>2240199</v>
      </c>
      <c r="B1232" s="297" t="s">
        <v>1142</v>
      </c>
      <c r="C1232" s="298"/>
      <c r="D1232" s="298">
        <f t="shared" si="132"/>
        <v>0</v>
      </c>
      <c r="E1232" s="298"/>
      <c r="F1232" s="298">
        <v>0</v>
      </c>
      <c r="G1232" s="298">
        <f t="shared" si="131"/>
        <v>0</v>
      </c>
      <c r="H1232" s="289" t="str">
        <f t="shared" si="129"/>
        <v>否</v>
      </c>
    </row>
    <row r="1233" ht="37.5" customHeight="1" spans="1:8">
      <c r="A1233" s="293">
        <v>22402</v>
      </c>
      <c r="B1233" s="294" t="s">
        <v>1143</v>
      </c>
      <c r="C1233" s="295">
        <f>SUM(C1234:C1239)</f>
        <v>1250</v>
      </c>
      <c r="D1233" s="295">
        <f>SUM(D1234:D1239)</f>
        <v>-208</v>
      </c>
      <c r="E1233" s="295">
        <f>SUM(E1234:E1239)</f>
        <v>0</v>
      </c>
      <c r="F1233" s="295">
        <f>SUM(F1234:F1239)</f>
        <v>-208</v>
      </c>
      <c r="G1233" s="295">
        <f>SUM(G1234:G1239)</f>
        <v>1042</v>
      </c>
      <c r="H1233" s="289" t="str">
        <f>IF(LEN(A1233)=3,"是",IF(B1233&lt;&gt;"",IF(SUM(C1233:C1233)&lt;&gt;0,"是","否"),"是"))</f>
        <v>是</v>
      </c>
    </row>
    <row r="1234" ht="37.5" customHeight="1" spans="1:8">
      <c r="A1234" s="296">
        <v>2240201</v>
      </c>
      <c r="B1234" s="297" t="s">
        <v>209</v>
      </c>
      <c r="C1234" s="298">
        <v>1188</v>
      </c>
      <c r="D1234" s="298">
        <f t="shared" ref="D1234:D1239" si="133">E1234+F1234</f>
        <v>-178</v>
      </c>
      <c r="E1234" s="298"/>
      <c r="F1234" s="298">
        <v>-178</v>
      </c>
      <c r="G1234" s="298">
        <f t="shared" si="131"/>
        <v>1010</v>
      </c>
      <c r="H1234" s="289" t="str">
        <f>IF(LEN(A1234)=3,"是",IF(B1234&lt;&gt;"",IF(SUM(C1234:C1234)&lt;&gt;0,"是","否"),"是"))</f>
        <v>是</v>
      </c>
    </row>
    <row r="1235" ht="37.5" hidden="1" customHeight="1" spans="1:8">
      <c r="A1235" s="296">
        <v>2240202</v>
      </c>
      <c r="B1235" s="297" t="s">
        <v>210</v>
      </c>
      <c r="C1235" s="298"/>
      <c r="D1235" s="298">
        <f t="shared" si="133"/>
        <v>0</v>
      </c>
      <c r="E1235" s="298"/>
      <c r="F1235" s="298">
        <v>0</v>
      </c>
      <c r="G1235" s="298">
        <f t="shared" si="131"/>
        <v>0</v>
      </c>
      <c r="H1235" s="289" t="str">
        <f t="shared" ref="H1233:H1296" si="134">IF(LEN(A1235)=3,"是",IF(B1235&lt;&gt;"",IF(SUM(C1235:C1235)&lt;&gt;0,"是","否"),"是"))</f>
        <v>否</v>
      </c>
    </row>
    <row r="1236" ht="37.5" hidden="1" customHeight="1" spans="1:8">
      <c r="A1236" s="296">
        <v>2240203</v>
      </c>
      <c r="B1236" s="297" t="s">
        <v>211</v>
      </c>
      <c r="C1236" s="298"/>
      <c r="D1236" s="298">
        <f t="shared" si="133"/>
        <v>0</v>
      </c>
      <c r="E1236" s="298"/>
      <c r="F1236" s="298">
        <v>0</v>
      </c>
      <c r="G1236" s="298">
        <f t="shared" si="131"/>
        <v>0</v>
      </c>
      <c r="H1236" s="289" t="str">
        <f t="shared" si="134"/>
        <v>否</v>
      </c>
    </row>
    <row r="1237" ht="37.5" customHeight="1" spans="1:8">
      <c r="A1237" s="305">
        <v>2240204</v>
      </c>
      <c r="B1237" s="306" t="s">
        <v>1144</v>
      </c>
      <c r="C1237" s="310">
        <v>62</v>
      </c>
      <c r="D1237" s="311">
        <f t="shared" si="133"/>
        <v>-30</v>
      </c>
      <c r="E1237" s="310"/>
      <c r="F1237" s="311">
        <v>-30</v>
      </c>
      <c r="G1237" s="310">
        <f t="shared" si="131"/>
        <v>32</v>
      </c>
      <c r="H1237" s="289" t="str">
        <f>IF(LEN(A1237)=3,"是",IF(B1237&lt;&gt;"",IF(SUM(C1237:C1237)&lt;&gt;0,"是","否"),"是"))</f>
        <v>是</v>
      </c>
    </row>
    <row r="1238" ht="37.5" hidden="1" customHeight="1" spans="1:8">
      <c r="A1238" s="296">
        <v>2240250</v>
      </c>
      <c r="B1238" s="297" t="s">
        <v>218</v>
      </c>
      <c r="C1238" s="298"/>
      <c r="D1238" s="298">
        <f t="shared" si="133"/>
        <v>0</v>
      </c>
      <c r="E1238" s="298"/>
      <c r="F1238" s="298">
        <v>0</v>
      </c>
      <c r="G1238" s="298">
        <f t="shared" si="131"/>
        <v>0</v>
      </c>
      <c r="H1238" s="289" t="str">
        <f t="shared" si="134"/>
        <v>否</v>
      </c>
    </row>
    <row r="1239" ht="37.5" hidden="1" customHeight="1" spans="1:8">
      <c r="A1239" s="296">
        <v>2240299</v>
      </c>
      <c r="B1239" s="297" t="s">
        <v>1145</v>
      </c>
      <c r="C1239" s="298"/>
      <c r="D1239" s="298">
        <f t="shared" si="133"/>
        <v>0</v>
      </c>
      <c r="E1239" s="298"/>
      <c r="F1239" s="298">
        <v>0</v>
      </c>
      <c r="G1239" s="298">
        <f t="shared" si="131"/>
        <v>0</v>
      </c>
      <c r="H1239" s="289" t="str">
        <f t="shared" si="134"/>
        <v>否</v>
      </c>
    </row>
    <row r="1240" ht="37.5" hidden="1" customHeight="1" spans="1:8">
      <c r="A1240" s="293">
        <v>22404</v>
      </c>
      <c r="B1240" s="294" t="s">
        <v>1146</v>
      </c>
      <c r="C1240" s="301">
        <v>0</v>
      </c>
      <c r="D1240" s="301"/>
      <c r="E1240" s="301"/>
      <c r="F1240" s="301"/>
      <c r="G1240" s="301"/>
      <c r="H1240" s="289" t="str">
        <f t="shared" si="134"/>
        <v>否</v>
      </c>
    </row>
    <row r="1241" ht="37.5" hidden="1" customHeight="1" spans="1:8">
      <c r="A1241" s="296">
        <v>2240401</v>
      </c>
      <c r="B1241" s="297" t="s">
        <v>209</v>
      </c>
      <c r="C1241" s="298"/>
      <c r="D1241" s="298">
        <f t="shared" ref="D1241:D1247" si="135">E1241+F1241</f>
        <v>0</v>
      </c>
      <c r="E1241" s="298"/>
      <c r="F1241" s="298">
        <v>0</v>
      </c>
      <c r="G1241" s="298">
        <f t="shared" si="131"/>
        <v>0</v>
      </c>
      <c r="H1241" s="289" t="str">
        <f t="shared" si="134"/>
        <v>否</v>
      </c>
    </row>
    <row r="1242" ht="37.5" hidden="1" customHeight="1" spans="1:8">
      <c r="A1242" s="296">
        <v>2240402</v>
      </c>
      <c r="B1242" s="297" t="s">
        <v>210</v>
      </c>
      <c r="C1242" s="298"/>
      <c r="D1242" s="298">
        <f t="shared" si="135"/>
        <v>0</v>
      </c>
      <c r="E1242" s="298"/>
      <c r="F1242" s="298">
        <v>0</v>
      </c>
      <c r="G1242" s="298">
        <f t="shared" si="131"/>
        <v>0</v>
      </c>
      <c r="H1242" s="289" t="str">
        <f t="shared" si="134"/>
        <v>否</v>
      </c>
    </row>
    <row r="1243" ht="37.5" hidden="1" customHeight="1" spans="1:8">
      <c r="A1243" s="296">
        <v>2240403</v>
      </c>
      <c r="B1243" s="297" t="s">
        <v>211</v>
      </c>
      <c r="C1243" s="298"/>
      <c r="D1243" s="298">
        <f t="shared" si="135"/>
        <v>0</v>
      </c>
      <c r="E1243" s="298"/>
      <c r="F1243" s="298">
        <v>0</v>
      </c>
      <c r="G1243" s="298">
        <f t="shared" si="131"/>
        <v>0</v>
      </c>
      <c r="H1243" s="289" t="str">
        <f t="shared" si="134"/>
        <v>否</v>
      </c>
    </row>
    <row r="1244" ht="37.5" hidden="1" customHeight="1" spans="1:8">
      <c r="A1244" s="296">
        <v>2240404</v>
      </c>
      <c r="B1244" s="297" t="s">
        <v>1147</v>
      </c>
      <c r="C1244" s="298"/>
      <c r="D1244" s="298">
        <f t="shared" si="135"/>
        <v>0</v>
      </c>
      <c r="E1244" s="298"/>
      <c r="F1244" s="298">
        <v>0</v>
      </c>
      <c r="G1244" s="298">
        <f t="shared" si="131"/>
        <v>0</v>
      </c>
      <c r="H1244" s="289" t="str">
        <f t="shared" si="134"/>
        <v>否</v>
      </c>
    </row>
    <row r="1245" ht="37.5" hidden="1" customHeight="1" spans="1:8">
      <c r="A1245" s="296">
        <v>2240405</v>
      </c>
      <c r="B1245" s="297" t="s">
        <v>1148</v>
      </c>
      <c r="C1245" s="298"/>
      <c r="D1245" s="298">
        <f t="shared" si="135"/>
        <v>0</v>
      </c>
      <c r="E1245" s="298"/>
      <c r="F1245" s="298">
        <v>0</v>
      </c>
      <c r="G1245" s="298">
        <f t="shared" si="131"/>
        <v>0</v>
      </c>
      <c r="H1245" s="289" t="str">
        <f t="shared" si="134"/>
        <v>否</v>
      </c>
    </row>
    <row r="1246" ht="37.5" hidden="1" customHeight="1" spans="1:8">
      <c r="A1246" s="296">
        <v>2240450</v>
      </c>
      <c r="B1246" s="297" t="s">
        <v>218</v>
      </c>
      <c r="C1246" s="298"/>
      <c r="D1246" s="298">
        <f t="shared" si="135"/>
        <v>0</v>
      </c>
      <c r="E1246" s="298"/>
      <c r="F1246" s="298">
        <v>0</v>
      </c>
      <c r="G1246" s="298">
        <f t="shared" si="131"/>
        <v>0</v>
      </c>
      <c r="H1246" s="289" t="str">
        <f t="shared" si="134"/>
        <v>否</v>
      </c>
    </row>
    <row r="1247" ht="37.5" hidden="1" customHeight="1" spans="1:8">
      <c r="A1247" s="296">
        <v>2240499</v>
      </c>
      <c r="B1247" s="297" t="s">
        <v>1149</v>
      </c>
      <c r="C1247" s="298"/>
      <c r="D1247" s="298">
        <f t="shared" si="135"/>
        <v>0</v>
      </c>
      <c r="E1247" s="298"/>
      <c r="F1247" s="298">
        <v>0</v>
      </c>
      <c r="G1247" s="298">
        <f t="shared" si="131"/>
        <v>0</v>
      </c>
      <c r="H1247" s="289" t="str">
        <f t="shared" si="134"/>
        <v>否</v>
      </c>
    </row>
    <row r="1248" ht="37.5" customHeight="1" spans="1:8">
      <c r="A1248" s="293">
        <v>22405</v>
      </c>
      <c r="B1248" s="294" t="s">
        <v>1150</v>
      </c>
      <c r="C1248" s="295">
        <f>SUM(C1249:C1260)</f>
        <v>5</v>
      </c>
      <c r="D1248" s="295">
        <f>SUM(D1249:D1260)</f>
        <v>-5</v>
      </c>
      <c r="E1248" s="295">
        <f>SUM(E1249:E1260)</f>
        <v>0</v>
      </c>
      <c r="F1248" s="295">
        <f>SUM(F1249:F1260)</f>
        <v>-5</v>
      </c>
      <c r="G1248" s="295">
        <f>SUM(G1249:G1260)</f>
        <v>0</v>
      </c>
      <c r="H1248" s="289" t="str">
        <f>IF(LEN(A1248)=3,"是",IF(B1248&lt;&gt;"",IF(SUM(C1248:C1248)&lt;&gt;0,"是","否"),"是"))</f>
        <v>是</v>
      </c>
    </row>
    <row r="1249" ht="37.5" hidden="1" customHeight="1" spans="1:8">
      <c r="A1249" s="296">
        <v>2240501</v>
      </c>
      <c r="B1249" s="297" t="s">
        <v>209</v>
      </c>
      <c r="C1249" s="298"/>
      <c r="D1249" s="298">
        <f t="shared" ref="D1249:D1260" si="136">E1249+F1249</f>
        <v>0</v>
      </c>
      <c r="E1249" s="298"/>
      <c r="F1249" s="298">
        <v>0</v>
      </c>
      <c r="G1249" s="298">
        <f t="shared" si="131"/>
        <v>0</v>
      </c>
      <c r="H1249" s="289" t="str">
        <f t="shared" si="134"/>
        <v>否</v>
      </c>
    </row>
    <row r="1250" ht="37.5" hidden="1" customHeight="1" spans="1:8">
      <c r="A1250" s="296">
        <v>2240502</v>
      </c>
      <c r="B1250" s="297" t="s">
        <v>210</v>
      </c>
      <c r="C1250" s="298"/>
      <c r="D1250" s="298">
        <f t="shared" si="136"/>
        <v>0</v>
      </c>
      <c r="E1250" s="298"/>
      <c r="F1250" s="298">
        <v>0</v>
      </c>
      <c r="G1250" s="298">
        <f t="shared" si="131"/>
        <v>0</v>
      </c>
      <c r="H1250" s="289" t="str">
        <f t="shared" si="134"/>
        <v>否</v>
      </c>
    </row>
    <row r="1251" ht="37.5" hidden="1" customHeight="1" spans="1:8">
      <c r="A1251" s="296">
        <v>2240503</v>
      </c>
      <c r="B1251" s="297" t="s">
        <v>211</v>
      </c>
      <c r="C1251" s="298"/>
      <c r="D1251" s="298">
        <f t="shared" si="136"/>
        <v>0</v>
      </c>
      <c r="E1251" s="298"/>
      <c r="F1251" s="298">
        <v>0</v>
      </c>
      <c r="G1251" s="298">
        <f t="shared" si="131"/>
        <v>0</v>
      </c>
      <c r="H1251" s="289" t="str">
        <f t="shared" si="134"/>
        <v>否</v>
      </c>
    </row>
    <row r="1252" ht="37.5" customHeight="1" spans="1:8">
      <c r="A1252" s="296">
        <v>2240504</v>
      </c>
      <c r="B1252" s="297" t="s">
        <v>1151</v>
      </c>
      <c r="C1252" s="298">
        <v>5</v>
      </c>
      <c r="D1252" s="298">
        <f t="shared" si="136"/>
        <v>-5</v>
      </c>
      <c r="E1252" s="298"/>
      <c r="F1252" s="298">
        <v>-5</v>
      </c>
      <c r="G1252" s="298">
        <f t="shared" si="131"/>
        <v>0</v>
      </c>
      <c r="H1252" s="289" t="str">
        <f>IF(LEN(A1252)=3,"是",IF(B1252&lt;&gt;"",IF(SUM(C1252:C1252)&lt;&gt;0,"是","否"),"是"))</f>
        <v>是</v>
      </c>
    </row>
    <row r="1253" ht="37.5" hidden="1" customHeight="1" spans="1:8">
      <c r="A1253" s="296">
        <v>2240505</v>
      </c>
      <c r="B1253" s="297" t="s">
        <v>1152</v>
      </c>
      <c r="C1253" s="298"/>
      <c r="D1253" s="298">
        <f t="shared" si="136"/>
        <v>0</v>
      </c>
      <c r="E1253" s="298"/>
      <c r="F1253" s="298">
        <v>0</v>
      </c>
      <c r="G1253" s="298">
        <f t="shared" si="131"/>
        <v>0</v>
      </c>
      <c r="H1253" s="289" t="str">
        <f t="shared" si="134"/>
        <v>否</v>
      </c>
    </row>
    <row r="1254" ht="37.5" hidden="1" customHeight="1" spans="1:8">
      <c r="A1254" s="296">
        <v>2240506</v>
      </c>
      <c r="B1254" s="297" t="s">
        <v>1153</v>
      </c>
      <c r="C1254" s="298"/>
      <c r="D1254" s="298">
        <f t="shared" si="136"/>
        <v>0</v>
      </c>
      <c r="E1254" s="298"/>
      <c r="F1254" s="298">
        <v>0</v>
      </c>
      <c r="G1254" s="298">
        <f t="shared" si="131"/>
        <v>0</v>
      </c>
      <c r="H1254" s="289" t="str">
        <f t="shared" si="134"/>
        <v>否</v>
      </c>
    </row>
    <row r="1255" ht="37.5" hidden="1" customHeight="1" spans="1:8">
      <c r="A1255" s="296">
        <v>2240507</v>
      </c>
      <c r="B1255" s="297" t="s">
        <v>1154</v>
      </c>
      <c r="C1255" s="298"/>
      <c r="D1255" s="298">
        <f t="shared" si="136"/>
        <v>0</v>
      </c>
      <c r="E1255" s="298"/>
      <c r="F1255" s="298">
        <v>0</v>
      </c>
      <c r="G1255" s="298">
        <f t="shared" si="131"/>
        <v>0</v>
      </c>
      <c r="H1255" s="289" t="str">
        <f t="shared" si="134"/>
        <v>否</v>
      </c>
    </row>
    <row r="1256" ht="37.5" hidden="1" customHeight="1" spans="1:8">
      <c r="A1256" s="296">
        <v>2240508</v>
      </c>
      <c r="B1256" s="297" t="s">
        <v>1155</v>
      </c>
      <c r="C1256" s="298"/>
      <c r="D1256" s="298">
        <f t="shared" si="136"/>
        <v>0</v>
      </c>
      <c r="E1256" s="298"/>
      <c r="F1256" s="298">
        <v>0</v>
      </c>
      <c r="G1256" s="298">
        <f t="shared" si="131"/>
        <v>0</v>
      </c>
      <c r="H1256" s="289" t="str">
        <f t="shared" si="134"/>
        <v>否</v>
      </c>
    </row>
    <row r="1257" ht="37.5" hidden="1" customHeight="1" spans="1:8">
      <c r="A1257" s="296">
        <v>2240509</v>
      </c>
      <c r="B1257" s="297" t="s">
        <v>1156</v>
      </c>
      <c r="C1257" s="298"/>
      <c r="D1257" s="298">
        <f t="shared" si="136"/>
        <v>0</v>
      </c>
      <c r="E1257" s="298"/>
      <c r="F1257" s="298">
        <v>0</v>
      </c>
      <c r="G1257" s="298">
        <f t="shared" si="131"/>
        <v>0</v>
      </c>
      <c r="H1257" s="289" t="str">
        <f t="shared" si="134"/>
        <v>否</v>
      </c>
    </row>
    <row r="1258" ht="37.5" hidden="1" customHeight="1" spans="1:8">
      <c r="A1258" s="296">
        <v>2240510</v>
      </c>
      <c r="B1258" s="297" t="s">
        <v>1157</v>
      </c>
      <c r="C1258" s="298"/>
      <c r="D1258" s="298">
        <f t="shared" si="136"/>
        <v>0</v>
      </c>
      <c r="E1258" s="298"/>
      <c r="F1258" s="298">
        <v>0</v>
      </c>
      <c r="G1258" s="298">
        <f t="shared" si="131"/>
        <v>0</v>
      </c>
      <c r="H1258" s="289" t="str">
        <f t="shared" si="134"/>
        <v>否</v>
      </c>
    </row>
    <row r="1259" ht="37.5" hidden="1" customHeight="1" spans="1:8">
      <c r="A1259" s="296">
        <v>2240550</v>
      </c>
      <c r="B1259" s="297" t="s">
        <v>1158</v>
      </c>
      <c r="C1259" s="298"/>
      <c r="D1259" s="298">
        <f t="shared" si="136"/>
        <v>0</v>
      </c>
      <c r="E1259" s="298"/>
      <c r="F1259" s="298">
        <v>0</v>
      </c>
      <c r="G1259" s="298">
        <f t="shared" si="131"/>
        <v>0</v>
      </c>
      <c r="H1259" s="289" t="str">
        <f t="shared" si="134"/>
        <v>否</v>
      </c>
    </row>
    <row r="1260" ht="37.5" hidden="1" customHeight="1" spans="1:8">
      <c r="A1260" s="296">
        <v>2240599</v>
      </c>
      <c r="B1260" s="297" t="s">
        <v>1159</v>
      </c>
      <c r="C1260" s="298"/>
      <c r="D1260" s="298">
        <f t="shared" si="136"/>
        <v>0</v>
      </c>
      <c r="E1260" s="298"/>
      <c r="F1260" s="298">
        <v>0</v>
      </c>
      <c r="G1260" s="298">
        <f t="shared" si="131"/>
        <v>0</v>
      </c>
      <c r="H1260" s="289" t="str">
        <f t="shared" si="134"/>
        <v>否</v>
      </c>
    </row>
    <row r="1261" ht="37.5" customHeight="1" spans="1:8">
      <c r="A1261" s="293">
        <v>22406</v>
      </c>
      <c r="B1261" s="294" t="s">
        <v>1160</v>
      </c>
      <c r="C1261" s="295">
        <f>SUM(C1262:C1264)</f>
        <v>327</v>
      </c>
      <c r="D1261" s="295">
        <f>SUM(D1262:D1264)</f>
        <v>742</v>
      </c>
      <c r="E1261" s="295">
        <f>SUM(E1262:E1264)</f>
        <v>0</v>
      </c>
      <c r="F1261" s="295">
        <f>SUM(F1262:F1264)</f>
        <v>742</v>
      </c>
      <c r="G1261" s="295">
        <f>SUM(G1262:G1264)</f>
        <v>1069</v>
      </c>
      <c r="H1261" s="289" t="str">
        <f>IF(LEN(A1261)=3,"是",IF(B1261&lt;&gt;"",IF(SUM(C1261:C1261)&lt;&gt;0,"是","否"),"是"))</f>
        <v>是</v>
      </c>
    </row>
    <row r="1262" ht="37.5" customHeight="1" spans="1:8">
      <c r="A1262" s="296">
        <v>2240601</v>
      </c>
      <c r="B1262" s="297" t="s">
        <v>1161</v>
      </c>
      <c r="C1262" s="298"/>
      <c r="D1262" s="298">
        <f>E1262+F1262</f>
        <v>840</v>
      </c>
      <c r="E1262" s="298"/>
      <c r="F1262" s="298">
        <v>840</v>
      </c>
      <c r="G1262" s="298">
        <f t="shared" si="131"/>
        <v>840</v>
      </c>
      <c r="H1262" s="289" t="s">
        <v>59</v>
      </c>
    </row>
    <row r="1263" ht="37.5" customHeight="1" spans="1:8">
      <c r="A1263" s="296">
        <v>2240602</v>
      </c>
      <c r="B1263" s="297" t="s">
        <v>1162</v>
      </c>
      <c r="C1263" s="298">
        <v>327</v>
      </c>
      <c r="D1263" s="298">
        <f>E1263+F1263</f>
        <v>-98</v>
      </c>
      <c r="E1263" s="298"/>
      <c r="F1263" s="298">
        <v>-98</v>
      </c>
      <c r="G1263" s="298">
        <f t="shared" si="131"/>
        <v>229</v>
      </c>
      <c r="H1263" s="289" t="str">
        <f>IF(LEN(A1263)=3,"是",IF(B1263&lt;&gt;"",IF(SUM(C1263:C1263)&lt;&gt;0,"是","否"),"是"))</f>
        <v>是</v>
      </c>
    </row>
    <row r="1264" ht="37.5" hidden="1" customHeight="1" spans="1:8">
      <c r="A1264" s="296">
        <v>2240699</v>
      </c>
      <c r="B1264" s="297" t="s">
        <v>1163</v>
      </c>
      <c r="C1264" s="298"/>
      <c r="D1264" s="298">
        <f>E1264+F1264</f>
        <v>0</v>
      </c>
      <c r="E1264" s="298"/>
      <c r="F1264" s="298">
        <v>0</v>
      </c>
      <c r="G1264" s="298">
        <f t="shared" si="131"/>
        <v>0</v>
      </c>
      <c r="H1264" s="289" t="str">
        <f t="shared" si="134"/>
        <v>否</v>
      </c>
    </row>
    <row r="1265" ht="37.5" customHeight="1" spans="1:8">
      <c r="A1265" s="293">
        <v>22407</v>
      </c>
      <c r="B1265" s="294" t="s">
        <v>1164</v>
      </c>
      <c r="C1265" s="295">
        <f>SUM(C1266:C1268)</f>
        <v>565</v>
      </c>
      <c r="D1265" s="295">
        <f>SUM(D1266:D1268)</f>
        <v>-59</v>
      </c>
      <c r="E1265" s="295">
        <f>SUM(E1266:E1268)</f>
        <v>0</v>
      </c>
      <c r="F1265" s="295">
        <f>SUM(F1266:F1268)</f>
        <v>-59</v>
      </c>
      <c r="G1265" s="295">
        <f>SUM(G1266:G1268)</f>
        <v>506</v>
      </c>
      <c r="H1265" s="289" t="str">
        <f>IF(LEN(A1265)=3,"是",IF(B1265&lt;&gt;"",IF(SUM(C1265:C1265)&lt;&gt;0,"是","否"),"是"))</f>
        <v>是</v>
      </c>
    </row>
    <row r="1266" ht="37.5" customHeight="1" spans="1:8">
      <c r="A1266" s="296">
        <v>2240703</v>
      </c>
      <c r="B1266" s="297" t="s">
        <v>1165</v>
      </c>
      <c r="C1266" s="298">
        <v>565</v>
      </c>
      <c r="D1266" s="298">
        <f>E1266+F1266</f>
        <v>-59</v>
      </c>
      <c r="E1266" s="298"/>
      <c r="F1266" s="298">
        <v>-59</v>
      </c>
      <c r="G1266" s="298">
        <f t="shared" si="131"/>
        <v>506</v>
      </c>
      <c r="H1266" s="289" t="str">
        <f>IF(LEN(A1266)=3,"是",IF(B1266&lt;&gt;"",IF(SUM(C1266:C1266)&lt;&gt;0,"是","否"),"是"))</f>
        <v>是</v>
      </c>
    </row>
    <row r="1267" ht="37.5" hidden="1" customHeight="1" spans="1:8">
      <c r="A1267" s="296">
        <v>2240704</v>
      </c>
      <c r="B1267" s="297" t="s">
        <v>1166</v>
      </c>
      <c r="C1267" s="298"/>
      <c r="D1267" s="298">
        <f>E1267+F1267</f>
        <v>0</v>
      </c>
      <c r="E1267" s="298"/>
      <c r="F1267" s="298">
        <v>0</v>
      </c>
      <c r="G1267" s="298">
        <f t="shared" si="131"/>
        <v>0</v>
      </c>
      <c r="H1267" s="289" t="str">
        <f t="shared" si="134"/>
        <v>否</v>
      </c>
    </row>
    <row r="1268" ht="37.5" hidden="1" customHeight="1" spans="1:8">
      <c r="A1268" s="296">
        <v>2240799</v>
      </c>
      <c r="B1268" s="297" t="s">
        <v>1167</v>
      </c>
      <c r="C1268" s="298"/>
      <c r="D1268" s="298">
        <f>E1268+F1268</f>
        <v>0</v>
      </c>
      <c r="E1268" s="298"/>
      <c r="F1268" s="298">
        <v>0</v>
      </c>
      <c r="G1268" s="298">
        <f t="shared" si="131"/>
        <v>0</v>
      </c>
      <c r="H1268" s="289" t="str">
        <f t="shared" si="134"/>
        <v>否</v>
      </c>
    </row>
    <row r="1269" ht="37.5" hidden="1" customHeight="1" spans="1:8">
      <c r="A1269" s="293">
        <v>22499</v>
      </c>
      <c r="B1269" s="294" t="s">
        <v>1168</v>
      </c>
      <c r="C1269" s="295">
        <f>C1270</f>
        <v>0</v>
      </c>
      <c r="D1269" s="295">
        <f>D1270</f>
        <v>0</v>
      </c>
      <c r="E1269" s="295">
        <f>E1270</f>
        <v>0</v>
      </c>
      <c r="F1269" s="295">
        <f>F1270</f>
        <v>0</v>
      </c>
      <c r="G1269" s="295">
        <f>G1270</f>
        <v>0</v>
      </c>
      <c r="H1269" s="289" t="str">
        <f t="shared" si="134"/>
        <v>否</v>
      </c>
    </row>
    <row r="1270" ht="37.5" hidden="1" customHeight="1" spans="1:8">
      <c r="A1270" s="296">
        <v>2249999</v>
      </c>
      <c r="B1270" s="297" t="s">
        <v>1169</v>
      </c>
      <c r="C1270" s="298"/>
      <c r="D1270" s="298">
        <f>E1270+F1270</f>
        <v>0</v>
      </c>
      <c r="E1270" s="298"/>
      <c r="F1270" s="298">
        <v>0</v>
      </c>
      <c r="G1270" s="298">
        <f t="shared" si="131"/>
        <v>0</v>
      </c>
      <c r="H1270" s="289" t="str">
        <f t="shared" si="134"/>
        <v>否</v>
      </c>
    </row>
    <row r="1271" ht="37.5" customHeight="1" spans="1:8">
      <c r="A1271" s="290">
        <v>227</v>
      </c>
      <c r="B1271" s="291" t="s">
        <v>1170</v>
      </c>
      <c r="C1271" s="288">
        <v>4000</v>
      </c>
      <c r="D1271" s="288">
        <f>E1271+F1271</f>
        <v>-4000</v>
      </c>
      <c r="E1271" s="288"/>
      <c r="F1271" s="288">
        <v>-4000</v>
      </c>
      <c r="G1271" s="288">
        <f t="shared" si="131"/>
        <v>0</v>
      </c>
      <c r="H1271" s="289" t="str">
        <f>IF(LEN(A1271)=3,"是",IF(B1271&lt;&gt;"",IF(SUM(C1271:C1271)&lt;&gt;0,"是","否"),"是"))</f>
        <v>是</v>
      </c>
    </row>
    <row r="1272" ht="37.5" customHeight="1" spans="1:8">
      <c r="A1272" s="290">
        <v>229</v>
      </c>
      <c r="B1272" s="291" t="s">
        <v>1171</v>
      </c>
      <c r="C1272" s="292">
        <f>C1273</f>
        <v>0</v>
      </c>
      <c r="D1272" s="292">
        <f>D1273</f>
        <v>-3986</v>
      </c>
      <c r="E1272" s="292">
        <f>E1273</f>
        <v>0</v>
      </c>
      <c r="F1272" s="292">
        <f>F1273</f>
        <v>-3986</v>
      </c>
      <c r="G1272" s="292">
        <f>G1273</f>
        <v>-3986</v>
      </c>
      <c r="H1272" s="289" t="str">
        <f>IF(LEN(A1272)=3,"是",IF(B1272&lt;&gt;"",IF(SUM(C1272:C1272)&lt;&gt;0,"是","否"),"是"))</f>
        <v>是</v>
      </c>
    </row>
    <row r="1273" ht="37.5" customHeight="1" spans="1:8">
      <c r="A1273" s="296">
        <v>22999</v>
      </c>
      <c r="B1273" s="294" t="s">
        <v>1034</v>
      </c>
      <c r="C1273" s="295">
        <f>SUM(C1274)</f>
        <v>0</v>
      </c>
      <c r="D1273" s="295">
        <f>SUM(D1274)</f>
        <v>-3986</v>
      </c>
      <c r="E1273" s="295">
        <f>SUM(E1274)</f>
        <v>0</v>
      </c>
      <c r="F1273" s="295">
        <f>SUM(F1274)</f>
        <v>-3986</v>
      </c>
      <c r="G1273" s="295">
        <f>SUM(G1274)</f>
        <v>-3986</v>
      </c>
      <c r="H1273" s="289" t="s">
        <v>59</v>
      </c>
    </row>
    <row r="1274" ht="37.5" customHeight="1" spans="1:8">
      <c r="A1274" s="296">
        <v>2299999</v>
      </c>
      <c r="B1274" s="297" t="s">
        <v>1172</v>
      </c>
      <c r="C1274" s="315"/>
      <c r="D1274" s="298">
        <f>E1274+F1274</f>
        <v>-3986</v>
      </c>
      <c r="E1274" s="315"/>
      <c r="F1274" s="298">
        <v>-3986</v>
      </c>
      <c r="G1274" s="315">
        <f t="shared" si="131"/>
        <v>-3986</v>
      </c>
      <c r="H1274" s="289" t="s">
        <v>59</v>
      </c>
    </row>
    <row r="1275" ht="37.5" customHeight="1" spans="1:8">
      <c r="A1275" s="290">
        <v>232</v>
      </c>
      <c r="B1275" s="291" t="s">
        <v>1173</v>
      </c>
      <c r="C1275" s="292">
        <f>SUM(C1276:C1277,C1278)</f>
        <v>13496</v>
      </c>
      <c r="D1275" s="292">
        <f>SUM(D1276:D1277,D1278)</f>
        <v>162</v>
      </c>
      <c r="E1275" s="292">
        <f>SUM(E1276:E1277,E1278)</f>
        <v>0</v>
      </c>
      <c r="F1275" s="292">
        <f>SUM(F1276:F1277,F1278)</f>
        <v>162</v>
      </c>
      <c r="G1275" s="292">
        <f>SUM(G1276:G1277,G1278)</f>
        <v>13658</v>
      </c>
      <c r="H1275" s="289" t="str">
        <f>IF(LEN(A1275)=3,"是",IF(B1275&lt;&gt;"",IF(SUM(C1275:C1275)&lt;&gt;0,"是","否"),"是"))</f>
        <v>是</v>
      </c>
    </row>
    <row r="1276" ht="37.5" hidden="1" customHeight="1" spans="1:8">
      <c r="A1276" s="296">
        <v>23201</v>
      </c>
      <c r="B1276" s="294" t="s">
        <v>1174</v>
      </c>
      <c r="C1276" s="295"/>
      <c r="D1276" s="295"/>
      <c r="E1276" s="295"/>
      <c r="F1276" s="295"/>
      <c r="G1276" s="295"/>
      <c r="H1276" s="289" t="str">
        <f t="shared" si="134"/>
        <v>否</v>
      </c>
    </row>
    <row r="1277" ht="37.5" hidden="1" customHeight="1" spans="1:8">
      <c r="A1277" s="296">
        <v>23202</v>
      </c>
      <c r="B1277" s="294" t="s">
        <v>1175</v>
      </c>
      <c r="C1277" s="295"/>
      <c r="D1277" s="295"/>
      <c r="E1277" s="295"/>
      <c r="F1277" s="295"/>
      <c r="G1277" s="295"/>
      <c r="H1277" s="289" t="str">
        <f t="shared" si="134"/>
        <v>否</v>
      </c>
    </row>
    <row r="1278" ht="37.5" customHeight="1" spans="1:8">
      <c r="A1278" s="296">
        <v>23203</v>
      </c>
      <c r="B1278" s="316" t="s">
        <v>1176</v>
      </c>
      <c r="C1278" s="317">
        <f>SUM(C1279:C1282)</f>
        <v>13496</v>
      </c>
      <c r="D1278" s="317">
        <f>SUM(D1279:D1282)</f>
        <v>162</v>
      </c>
      <c r="E1278" s="317">
        <f>SUM(E1279:E1282)</f>
        <v>0</v>
      </c>
      <c r="F1278" s="317">
        <f>SUM(F1279:F1282)</f>
        <v>162</v>
      </c>
      <c r="G1278" s="317">
        <f>SUM(G1279:G1282)</f>
        <v>13658</v>
      </c>
      <c r="H1278" s="289" t="str">
        <f>IF(LEN(A1278)=3,"是",IF(B1278&lt;&gt;"",IF(SUM(C1278:C1278)&lt;&gt;0,"是","否"),"是"))</f>
        <v>是</v>
      </c>
    </row>
    <row r="1279" ht="37.5" customHeight="1" spans="1:8">
      <c r="A1279" s="296">
        <v>2320301</v>
      </c>
      <c r="B1279" s="297" t="s">
        <v>1177</v>
      </c>
      <c r="C1279" s="298">
        <v>13426</v>
      </c>
      <c r="D1279" s="298">
        <f>E1279+F1279</f>
        <v>155</v>
      </c>
      <c r="E1279" s="318"/>
      <c r="F1279" s="298">
        <v>155</v>
      </c>
      <c r="G1279" s="319">
        <f t="shared" ref="G1276:G1284" si="137">C1279+D1279</f>
        <v>13581</v>
      </c>
      <c r="H1279" s="289" t="str">
        <f>IF(LEN(A1279)=3,"是",IF(B1279&lt;&gt;"",IF(SUM(C1279:C1279)&lt;&gt;0,"是","否"),"是"))</f>
        <v>是</v>
      </c>
    </row>
    <row r="1280" ht="37.5" hidden="1" customHeight="1" spans="1:8">
      <c r="A1280" s="296">
        <v>2320302</v>
      </c>
      <c r="B1280" s="297" t="s">
        <v>1178</v>
      </c>
      <c r="C1280" s="298"/>
      <c r="D1280" s="298">
        <f>E1280+F1280</f>
        <v>0</v>
      </c>
      <c r="E1280" s="318"/>
      <c r="F1280" s="298">
        <v>0</v>
      </c>
      <c r="G1280" s="319">
        <f t="shared" si="137"/>
        <v>0</v>
      </c>
      <c r="H1280" s="289" t="str">
        <f t="shared" si="134"/>
        <v>否</v>
      </c>
    </row>
    <row r="1281" ht="37.5" customHeight="1" spans="1:8">
      <c r="A1281" s="296">
        <v>2320303</v>
      </c>
      <c r="B1281" s="297" t="s">
        <v>1179</v>
      </c>
      <c r="C1281" s="298">
        <v>70</v>
      </c>
      <c r="D1281" s="298">
        <f>E1281+F1281</f>
        <v>7</v>
      </c>
      <c r="E1281" s="318"/>
      <c r="F1281" s="298">
        <v>7</v>
      </c>
      <c r="G1281" s="319">
        <f t="shared" si="137"/>
        <v>77</v>
      </c>
      <c r="H1281" s="289" t="str">
        <f>IF(LEN(A1281)=3,"是",IF(B1281&lt;&gt;"",IF(SUM(C1281:C1281)&lt;&gt;0,"是","否"),"是"))</f>
        <v>是</v>
      </c>
    </row>
    <row r="1282" ht="37.5" hidden="1" customHeight="1" spans="1:8">
      <c r="A1282" s="296">
        <v>2320399</v>
      </c>
      <c r="B1282" s="297" t="s">
        <v>1180</v>
      </c>
      <c r="C1282" s="298"/>
      <c r="D1282" s="298">
        <f>E1282+F1282</f>
        <v>0</v>
      </c>
      <c r="E1282" s="318"/>
      <c r="F1282" s="298">
        <v>0</v>
      </c>
      <c r="G1282" s="319">
        <f t="shared" si="137"/>
        <v>0</v>
      </c>
      <c r="H1282" s="289" t="str">
        <f t="shared" si="134"/>
        <v>否</v>
      </c>
    </row>
    <row r="1283" ht="37.5" customHeight="1" spans="1:8">
      <c r="A1283" s="290">
        <v>233</v>
      </c>
      <c r="B1283" s="291" t="s">
        <v>1181</v>
      </c>
      <c r="C1283" s="292">
        <f>SUM(C1284:C1286)</f>
        <v>17</v>
      </c>
      <c r="D1283" s="292">
        <f>SUM(D1284:D1286)</f>
        <v>1</v>
      </c>
      <c r="E1283" s="292">
        <f>SUM(E1284:E1286)</f>
        <v>0</v>
      </c>
      <c r="F1283" s="292">
        <f>SUM(F1284:F1286)</f>
        <v>1</v>
      </c>
      <c r="G1283" s="292">
        <f>SUM(G1284:G1286)</f>
        <v>18</v>
      </c>
      <c r="H1283" s="289" t="str">
        <f>IF(LEN(A1283)=3,"是",IF(B1283&lt;&gt;"",IF(SUM(C1283:C1283)&lt;&gt;0,"是","否"),"是"))</f>
        <v>是</v>
      </c>
    </row>
    <row r="1284" ht="37.5" hidden="1" customHeight="1" spans="1:8">
      <c r="A1284" s="296">
        <v>23301</v>
      </c>
      <c r="B1284" s="297" t="s">
        <v>1182</v>
      </c>
      <c r="C1284" s="298"/>
      <c r="D1284" s="298">
        <f t="shared" ref="D1284:D1302" si="138">E1284+F1284</f>
        <v>0</v>
      </c>
      <c r="E1284" s="318"/>
      <c r="F1284" s="298">
        <v>0</v>
      </c>
      <c r="G1284" s="319">
        <f t="shared" si="137"/>
        <v>0</v>
      </c>
      <c r="H1284" s="289" t="str">
        <f t="shared" si="134"/>
        <v>否</v>
      </c>
    </row>
    <row r="1285" ht="37.5" hidden="1" customHeight="1" spans="1:8">
      <c r="A1285" s="296">
        <v>23302</v>
      </c>
      <c r="B1285" s="297" t="s">
        <v>1183</v>
      </c>
      <c r="C1285" s="298" t="s">
        <v>1184</v>
      </c>
      <c r="D1285" s="298">
        <f t="shared" si="138"/>
        <v>0</v>
      </c>
      <c r="E1285" s="318"/>
      <c r="F1285" s="298"/>
      <c r="G1285" s="319"/>
      <c r="H1285" s="289" t="str">
        <f t="shared" si="134"/>
        <v>否</v>
      </c>
    </row>
    <row r="1286" ht="37.5" customHeight="1" spans="1:8">
      <c r="A1286" s="296">
        <v>23303</v>
      </c>
      <c r="B1286" s="297" t="s">
        <v>1185</v>
      </c>
      <c r="C1286" s="298">
        <v>17</v>
      </c>
      <c r="D1286" s="298">
        <f t="shared" si="138"/>
        <v>1</v>
      </c>
      <c r="E1286" s="318"/>
      <c r="F1286" s="298">
        <v>1</v>
      </c>
      <c r="G1286" s="319">
        <f>C1286+D1286</f>
        <v>18</v>
      </c>
      <c r="H1286" s="289" t="str">
        <f>IF(LEN(A1286)=3,"是",IF(B1286&lt;&gt;"",IF(SUM(C1286:C1286)&lt;&gt;0,"是","否"),"是"))</f>
        <v>是</v>
      </c>
    </row>
    <row r="1287" ht="37.5" customHeight="1" spans="1:8">
      <c r="A1287" s="290">
        <v>230</v>
      </c>
      <c r="B1287" s="291" t="s">
        <v>1186</v>
      </c>
      <c r="C1287" s="292">
        <f>SUM(C1288,C1300,C1292)</f>
        <v>31599</v>
      </c>
      <c r="D1287" s="292">
        <f>SUM(D1288,D1300,D1292,D1291)</f>
        <v>12582</v>
      </c>
      <c r="E1287" s="292">
        <f>SUM(E1288,E1300,E1292,E1291)</f>
        <v>0</v>
      </c>
      <c r="F1287" s="292">
        <f>SUM(F1288,F1300,F1292,F1291)</f>
        <v>12582</v>
      </c>
      <c r="G1287" s="319">
        <f>C1287+D1287</f>
        <v>44181</v>
      </c>
      <c r="H1287" s="289" t="str">
        <f>IF(LEN(A1287)=3,"是",IF(B1287&lt;&gt;"",IF(SUM(C1287:C1287)&lt;&gt;0,"是","否"),"是"))</f>
        <v>是</v>
      </c>
    </row>
    <row r="1288" ht="37.5" customHeight="1" spans="1:8">
      <c r="A1288" s="299">
        <v>23006</v>
      </c>
      <c r="B1288" s="291" t="s">
        <v>1187</v>
      </c>
      <c r="C1288" s="320">
        <f>C1289+C1290</f>
        <v>31599</v>
      </c>
      <c r="D1288" s="320">
        <f>D1289+D1290</f>
        <v>0</v>
      </c>
      <c r="E1288" s="320">
        <f>E1289+E1290</f>
        <v>0</v>
      </c>
      <c r="F1288" s="320">
        <f>F1289+F1290</f>
        <v>0</v>
      </c>
      <c r="G1288" s="319">
        <f>C1288+D1288</f>
        <v>31599</v>
      </c>
      <c r="H1288" s="289" t="str">
        <f>IF(LEN(A1288)=3,"是",IF(B1288&lt;&gt;"",IF(SUM(C1288:C1288)&lt;&gt;0,"是","否"),"是"))</f>
        <v>是</v>
      </c>
    </row>
    <row r="1289" ht="37.5" customHeight="1" spans="1:8">
      <c r="A1289" s="299">
        <v>2300601</v>
      </c>
      <c r="B1289" s="291" t="s">
        <v>1188</v>
      </c>
      <c r="C1289" s="320">
        <v>12362</v>
      </c>
      <c r="D1289" s="298">
        <f t="shared" si="138"/>
        <v>0</v>
      </c>
      <c r="E1289" s="318"/>
      <c r="F1289" s="318"/>
      <c r="G1289" s="319">
        <f>C1289+D1289</f>
        <v>12362</v>
      </c>
      <c r="H1289" s="289" t="str">
        <f>IF(LEN(A1289)=3,"是",IF(B1289&lt;&gt;"",IF(SUM(C1289:C1289)&lt;&gt;0,"是","否"),"是"))</f>
        <v>是</v>
      </c>
    </row>
    <row r="1290" ht="37.5" customHeight="1" spans="1:8">
      <c r="A1290" s="299">
        <v>2300602</v>
      </c>
      <c r="B1290" s="291" t="s">
        <v>1189</v>
      </c>
      <c r="C1290" s="320">
        <v>19237</v>
      </c>
      <c r="D1290" s="298">
        <f t="shared" si="138"/>
        <v>0</v>
      </c>
      <c r="E1290" s="318"/>
      <c r="F1290" s="318"/>
      <c r="G1290" s="319">
        <f>C1290+D1290</f>
        <v>19237</v>
      </c>
      <c r="H1290" s="289" t="str">
        <f>IF(LEN(A1290)=3,"是",IF(B1290&lt;&gt;"",IF(SUM(C1290:C1290)&lt;&gt;0,"是","否"),"是"))</f>
        <v>是</v>
      </c>
    </row>
    <row r="1291" ht="37.5" customHeight="1" spans="1:8">
      <c r="A1291" s="296">
        <v>23008</v>
      </c>
      <c r="B1291" s="291" t="s">
        <v>1190</v>
      </c>
      <c r="C1291" s="298" t="s">
        <v>1184</v>
      </c>
      <c r="D1291" s="298">
        <f t="shared" si="138"/>
        <v>9698</v>
      </c>
      <c r="E1291" s="318"/>
      <c r="F1291" s="318">
        <v>9698</v>
      </c>
      <c r="G1291" s="319">
        <f>D1291</f>
        <v>9698</v>
      </c>
      <c r="H1291" s="289" t="s">
        <v>59</v>
      </c>
    </row>
    <row r="1292" ht="31" customHeight="1" spans="1:8">
      <c r="A1292" s="296">
        <v>23009</v>
      </c>
      <c r="B1292" s="291" t="s">
        <v>1191</v>
      </c>
      <c r="C1292" s="298">
        <v>0</v>
      </c>
      <c r="D1292" s="298">
        <f t="shared" si="138"/>
        <v>2884</v>
      </c>
      <c r="E1292" s="318"/>
      <c r="F1292" s="318">
        <v>2884</v>
      </c>
      <c r="G1292" s="319">
        <f>C1292+D1292</f>
        <v>2884</v>
      </c>
      <c r="H1292" s="289" t="s">
        <v>59</v>
      </c>
    </row>
    <row r="1293" ht="37.5" hidden="1" customHeight="1" spans="1:8">
      <c r="A1293" s="296" t="s">
        <v>1192</v>
      </c>
      <c r="B1293" s="291" t="s">
        <v>1193</v>
      </c>
      <c r="C1293" s="298"/>
      <c r="D1293" s="298">
        <f t="shared" si="138"/>
        <v>0</v>
      </c>
      <c r="E1293" s="318"/>
      <c r="F1293" s="318"/>
      <c r="G1293" s="319"/>
      <c r="H1293" s="289" t="str">
        <f>IF(LEN(A1293)=3,"是",IF(B1293&lt;&gt;"",IF(SUM(C1293:C1293)&lt;&gt;0,"是","否"),"是"))</f>
        <v>否</v>
      </c>
    </row>
    <row r="1294" ht="37.5" hidden="1" customHeight="1" spans="1:8">
      <c r="A1294" s="296">
        <v>2301101</v>
      </c>
      <c r="B1294" s="291" t="s">
        <v>1194</v>
      </c>
      <c r="C1294" s="298"/>
      <c r="D1294" s="298">
        <f t="shared" si="138"/>
        <v>0</v>
      </c>
      <c r="E1294" s="318"/>
      <c r="F1294" s="318"/>
      <c r="G1294" s="319"/>
      <c r="H1294" s="289" t="str">
        <f>IF(LEN(A1294)=3,"是",IF(B1294&lt;&gt;"",IF(SUM(C1294:C1294)&lt;&gt;0,"是","否"),"是"))</f>
        <v>否</v>
      </c>
    </row>
    <row r="1295" ht="24" hidden="1" customHeight="1" spans="1:8">
      <c r="A1295" s="303">
        <v>230110101</v>
      </c>
      <c r="B1295" s="291" t="s">
        <v>1195</v>
      </c>
      <c r="C1295" s="298"/>
      <c r="D1295" s="298">
        <f t="shared" si="138"/>
        <v>0</v>
      </c>
      <c r="E1295" s="318"/>
      <c r="F1295" s="318"/>
      <c r="G1295" s="319"/>
      <c r="H1295" s="289" t="str">
        <f>IF(LEN(A1295)=3,"是",IF(B1295&lt;&gt;"",IF(SUM(C1295:C1295)&lt;&gt;0,"是","否"),"是"))</f>
        <v>否</v>
      </c>
    </row>
    <row r="1296" ht="24" hidden="1" customHeight="1" spans="1:8">
      <c r="A1296" s="303">
        <v>230110102</v>
      </c>
      <c r="B1296" s="291" t="s">
        <v>1196</v>
      </c>
      <c r="C1296" s="298"/>
      <c r="D1296" s="298">
        <f t="shared" si="138"/>
        <v>0</v>
      </c>
      <c r="E1296" s="318"/>
      <c r="F1296" s="318"/>
      <c r="G1296" s="319"/>
      <c r="H1296" s="289" t="str">
        <f t="shared" ref="H1296:H1303" si="139">IF(LEN(A1296)=3,"是",IF(B1296&lt;&gt;"",IF(SUM(C1296:C1296)&lt;&gt;0,"是","否"),"是"))</f>
        <v>否</v>
      </c>
    </row>
    <row r="1297" ht="24" hidden="1" customHeight="1" spans="1:8">
      <c r="A1297" s="303">
        <v>230110103</v>
      </c>
      <c r="B1297" s="291" t="s">
        <v>1197</v>
      </c>
      <c r="C1297" s="298"/>
      <c r="D1297" s="298">
        <f t="shared" si="138"/>
        <v>0</v>
      </c>
      <c r="E1297" s="318"/>
      <c r="F1297" s="318"/>
      <c r="G1297" s="319"/>
      <c r="H1297" s="289" t="str">
        <f t="shared" si="139"/>
        <v>否</v>
      </c>
    </row>
    <row r="1298" ht="24" hidden="1" customHeight="1" spans="1:8">
      <c r="A1298" s="303">
        <v>230110104</v>
      </c>
      <c r="B1298" s="291" t="s">
        <v>1198</v>
      </c>
      <c r="C1298" s="298" t="s">
        <v>1184</v>
      </c>
      <c r="D1298" s="298">
        <f t="shared" si="138"/>
        <v>0</v>
      </c>
      <c r="E1298" s="318"/>
      <c r="F1298" s="318"/>
      <c r="G1298" s="319"/>
      <c r="H1298" s="289" t="str">
        <f t="shared" si="139"/>
        <v>否</v>
      </c>
    </row>
    <row r="1299" ht="24" hidden="1" customHeight="1" spans="1:8">
      <c r="A1299" s="303">
        <v>23013</v>
      </c>
      <c r="B1299" s="291" t="s">
        <v>1199</v>
      </c>
      <c r="C1299" s="298" t="s">
        <v>1184</v>
      </c>
      <c r="D1299" s="298">
        <f t="shared" si="138"/>
        <v>0</v>
      </c>
      <c r="E1299" s="318"/>
      <c r="F1299" s="318"/>
      <c r="G1299" s="319"/>
      <c r="H1299" s="289" t="str">
        <f t="shared" si="139"/>
        <v>否</v>
      </c>
    </row>
    <row r="1300" ht="24" hidden="1" customHeight="1" spans="1:8">
      <c r="A1300" s="296">
        <v>23015</v>
      </c>
      <c r="B1300" s="291" t="s">
        <v>1200</v>
      </c>
      <c r="C1300" s="298">
        <v>0</v>
      </c>
      <c r="D1300" s="298">
        <f t="shared" si="138"/>
        <v>0</v>
      </c>
      <c r="E1300" s="318"/>
      <c r="F1300" s="318"/>
      <c r="G1300" s="319">
        <f>C1300+D1300</f>
        <v>0</v>
      </c>
      <c r="H1300" s="289" t="str">
        <f t="shared" si="139"/>
        <v>否</v>
      </c>
    </row>
    <row r="1301" ht="24" hidden="1" customHeight="1" spans="1:8">
      <c r="A1301" s="296">
        <v>23016</v>
      </c>
      <c r="B1301" s="291" t="s">
        <v>1201</v>
      </c>
      <c r="C1301" s="298" t="s">
        <v>1184</v>
      </c>
      <c r="D1301" s="298">
        <f t="shared" si="138"/>
        <v>0</v>
      </c>
      <c r="E1301" s="318"/>
      <c r="F1301" s="318"/>
      <c r="G1301" s="319"/>
      <c r="H1301" s="289" t="str">
        <f t="shared" si="139"/>
        <v>否</v>
      </c>
    </row>
    <row r="1302" ht="24" customHeight="1" spans="1:8">
      <c r="A1302" s="290">
        <v>231</v>
      </c>
      <c r="B1302" s="291" t="s">
        <v>1202</v>
      </c>
      <c r="C1302" s="288">
        <v>19390</v>
      </c>
      <c r="D1302" s="298">
        <f t="shared" si="138"/>
        <v>0</v>
      </c>
      <c r="E1302" s="318"/>
      <c r="F1302" s="318"/>
      <c r="G1302" s="319">
        <f>C1302+D1302</f>
        <v>19390</v>
      </c>
      <c r="H1302" s="289" t="str">
        <f>IF(LEN(A1302)=3,"是",IF(B1302&lt;&gt;"",IF(SUM(C1302:C1302)&lt;&gt;0,"是","否"),"是"))</f>
        <v>是</v>
      </c>
    </row>
    <row r="1303" ht="24" customHeight="1" spans="1:8">
      <c r="A1303" s="321"/>
      <c r="B1303" s="322" t="s">
        <v>1203</v>
      </c>
      <c r="C1303" s="288">
        <f>SUM(C5,C1287,C1302)</f>
        <v>449989</v>
      </c>
      <c r="D1303" s="288">
        <f>SUM(D5,D1287,D1302)</f>
        <v>12582</v>
      </c>
      <c r="E1303" s="288">
        <f>SUM(E5,E1287,E1302)</f>
        <v>0</v>
      </c>
      <c r="F1303" s="288">
        <f>SUM(F5,F1287,F1302)</f>
        <v>12582</v>
      </c>
      <c r="G1303" s="288">
        <f>SUM(G5,G1287,G1302)</f>
        <v>462571</v>
      </c>
      <c r="H1303" s="289" t="str">
        <f>IF(LEN(A1303)=3,"是",IF(B1303&lt;&gt;"",IF(SUM(C1303:C1303)&lt;&gt;0,"是","否"),"是"))</f>
        <v>是</v>
      </c>
    </row>
    <row r="1304" spans="2:7">
      <c r="B1304" s="323"/>
      <c r="C1304" s="324"/>
      <c r="D1304" s="325"/>
      <c r="E1304" s="325"/>
      <c r="F1304" s="325"/>
      <c r="G1304" s="324"/>
    </row>
    <row r="1305" spans="2:7">
      <c r="B1305" s="326" t="s">
        <v>1204</v>
      </c>
      <c r="C1305" s="327">
        <f>'1.一般公共预算收入调整表'!C123-C1303</f>
        <v>0</v>
      </c>
      <c r="D1305" s="327">
        <f>'1.一般公共预算收入调整表'!D123-D1303</f>
        <v>0</v>
      </c>
      <c r="E1305" s="327">
        <f>'1.一般公共预算收入调整表'!E123-E1303</f>
        <v>0</v>
      </c>
      <c r="F1305" s="327">
        <f>'1.一般公共预算收入调整表'!F123-F1303</f>
        <v>0</v>
      </c>
      <c r="G1305" s="327">
        <f>'1.一般公共预算收入调整表'!G123-G1303</f>
        <v>0</v>
      </c>
    </row>
    <row r="1306" spans="3:6">
      <c r="C1306" s="328"/>
      <c r="D1306" s="329"/>
      <c r="E1306" s="329"/>
      <c r="F1306" s="329"/>
    </row>
  </sheetData>
  <autoFilter ref="A4:H1303">
    <filterColumn colId="7">
      <customFilters>
        <customFilter operator="equal" val="是"/>
      </customFilters>
    </filterColumn>
    <extLst/>
  </autoFilter>
  <mergeCells count="7">
    <mergeCell ref="B1:G1"/>
    <mergeCell ref="D3:F3"/>
    <mergeCell ref="B1304:G1304"/>
    <mergeCell ref="A3:A4"/>
    <mergeCell ref="B3:B4"/>
    <mergeCell ref="C3:C4"/>
    <mergeCell ref="G3:G4"/>
  </mergeCells>
  <conditionalFormatting sqref="G2">
    <cfRule type="cellIs" dxfId="0" priority="66" stopIfTrue="1" operator="lessThanOrEqual">
      <formula>-1</formula>
    </cfRule>
  </conditionalFormatting>
  <conditionalFormatting sqref="B1303">
    <cfRule type="expression" dxfId="1" priority="2" stopIfTrue="1">
      <formula>"len($A:$A)=3"</formula>
    </cfRule>
  </conditionalFormatting>
  <conditionalFormatting sqref="H5:H1303">
    <cfRule type="cellIs" dxfId="2" priority="1" stopIfTrue="1" operator="lessThan">
      <formula>0</formula>
    </cfRule>
  </conditionalFormatting>
  <printOptions horizontalCentered="1"/>
  <pageMargins left="0.314583333333333" right="0.314583333333333" top="0.747916666666667" bottom="0.747916666666667" header="0.314583333333333" footer="0.314583333333333"/>
  <pageSetup paperSize="9" scale="80" firstPageNumber="5" fitToHeight="0" orientation="portrait" blackAndWhite="1" useFirstPageNumber="1"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H13"/>
  <sheetViews>
    <sheetView view="pageBreakPreview" zoomScale="60" zoomScaleNormal="100" topLeftCell="B1" workbookViewId="0">
      <selection activeCell="D13" sqref="D13"/>
    </sheetView>
  </sheetViews>
  <sheetFormatPr defaultColWidth="9" defaultRowHeight="15.75" outlineLevelCol="7"/>
  <cols>
    <col min="1" max="1" width="9" style="247" hidden="1" customWidth="1"/>
    <col min="2" max="2" width="8.625" style="248" customWidth="1"/>
    <col min="3" max="3" width="35.6083333333333" style="249" customWidth="1"/>
    <col min="4" max="4" width="42.725" style="250" customWidth="1"/>
    <col min="5" max="5" width="12.3666666666667" style="249" customWidth="1"/>
    <col min="6" max="6" width="23.4583333333333" style="247" customWidth="1"/>
    <col min="7" max="7" width="10.6" style="247" customWidth="1"/>
    <col min="8" max="8" width="14.8166666666667" style="247" customWidth="1"/>
    <col min="9" max="11" width="9" style="247" customWidth="1"/>
    <col min="12" max="16380" width="9" style="247"/>
  </cols>
  <sheetData>
    <row r="1" ht="35" customHeight="1" spans="1:8">
      <c r="A1" s="251"/>
      <c r="B1" s="252" t="s">
        <v>1205</v>
      </c>
      <c r="C1" s="253"/>
      <c r="D1" s="253"/>
      <c r="E1" s="253"/>
      <c r="F1" s="253"/>
      <c r="G1" s="253"/>
      <c r="H1" s="253"/>
    </row>
    <row r="2" ht="25" customHeight="1" spans="2:8">
      <c r="B2" s="254" t="s">
        <v>30</v>
      </c>
      <c r="C2" s="255"/>
      <c r="D2" s="256"/>
      <c r="E2" s="256"/>
      <c r="F2" s="257"/>
      <c r="G2" s="257"/>
      <c r="H2" s="258" t="s">
        <v>49</v>
      </c>
    </row>
    <row r="3" s="246" customFormat="1" ht="46.9" customHeight="1" spans="2:8">
      <c r="B3" s="259" t="s">
        <v>1206</v>
      </c>
      <c r="C3" s="260" t="s">
        <v>1207</v>
      </c>
      <c r="D3" s="260" t="s">
        <v>1208</v>
      </c>
      <c r="E3" s="260" t="s">
        <v>1209</v>
      </c>
      <c r="F3" s="260" t="s">
        <v>1210</v>
      </c>
      <c r="G3" s="260" t="s">
        <v>1211</v>
      </c>
      <c r="H3" s="260" t="s">
        <v>1212</v>
      </c>
    </row>
    <row r="4" s="246" customFormat="1" ht="51" customHeight="1" spans="2:8">
      <c r="B4" s="261" t="s">
        <v>52</v>
      </c>
      <c r="C4" s="262"/>
      <c r="D4" s="263"/>
      <c r="E4" s="264"/>
      <c r="F4" s="264"/>
      <c r="G4" s="264"/>
      <c r="H4" s="264">
        <v>4000</v>
      </c>
    </row>
    <row r="5" s="246" customFormat="1" ht="51" customHeight="1" spans="2:8">
      <c r="B5" s="261" t="s">
        <v>1213</v>
      </c>
      <c r="C5" s="262"/>
      <c r="D5" s="263"/>
      <c r="E5" s="264"/>
      <c r="F5" s="264"/>
      <c r="G5" s="264"/>
      <c r="H5" s="264">
        <f>SUM(H6:H13)</f>
        <v>399</v>
      </c>
    </row>
    <row r="6" s="246" customFormat="1" ht="51" customHeight="1" spans="2:8">
      <c r="B6" s="264">
        <v>1</v>
      </c>
      <c r="C6" s="265" t="s">
        <v>1214</v>
      </c>
      <c r="D6" s="265" t="s">
        <v>1215</v>
      </c>
      <c r="E6" s="264">
        <v>2012399</v>
      </c>
      <c r="F6" s="264" t="s">
        <v>1216</v>
      </c>
      <c r="G6" s="264" t="s">
        <v>1217</v>
      </c>
      <c r="H6" s="264">
        <v>120</v>
      </c>
    </row>
    <row r="7" s="246" customFormat="1" ht="51" customHeight="1" spans="2:8">
      <c r="B7" s="264">
        <v>2</v>
      </c>
      <c r="C7" s="265" t="s">
        <v>1218</v>
      </c>
      <c r="D7" s="265" t="s">
        <v>1215</v>
      </c>
      <c r="E7" s="264">
        <v>2012399</v>
      </c>
      <c r="F7" s="264" t="s">
        <v>1216</v>
      </c>
      <c r="G7" s="264" t="s">
        <v>1217</v>
      </c>
      <c r="H7" s="264">
        <v>40</v>
      </c>
    </row>
    <row r="8" s="246" customFormat="1" ht="51" customHeight="1" spans="2:8">
      <c r="B8" s="264">
        <v>3</v>
      </c>
      <c r="C8" s="265" t="s">
        <v>1219</v>
      </c>
      <c r="D8" s="265" t="s">
        <v>1215</v>
      </c>
      <c r="E8" s="264">
        <v>2012399</v>
      </c>
      <c r="F8" s="264" t="s">
        <v>1216</v>
      </c>
      <c r="G8" s="264" t="s">
        <v>1217</v>
      </c>
      <c r="H8" s="264">
        <v>25</v>
      </c>
    </row>
    <row r="9" s="246" customFormat="1" ht="51" customHeight="1" spans="2:8">
      <c r="B9" s="264">
        <v>4</v>
      </c>
      <c r="C9" s="265" t="s">
        <v>1220</v>
      </c>
      <c r="D9" s="265" t="s">
        <v>1215</v>
      </c>
      <c r="E9" s="264">
        <v>2012399</v>
      </c>
      <c r="F9" s="264" t="s">
        <v>1216</v>
      </c>
      <c r="G9" s="264" t="s">
        <v>1217</v>
      </c>
      <c r="H9" s="264">
        <v>15</v>
      </c>
    </row>
    <row r="10" s="246" customFormat="1" ht="51" customHeight="1" spans="2:8">
      <c r="B10" s="264">
        <v>5</v>
      </c>
      <c r="C10" s="265" t="s">
        <v>1221</v>
      </c>
      <c r="D10" s="265" t="s">
        <v>1222</v>
      </c>
      <c r="E10" s="264">
        <v>2140104</v>
      </c>
      <c r="F10" s="264" t="s">
        <v>1223</v>
      </c>
      <c r="G10" s="264" t="s">
        <v>1217</v>
      </c>
      <c r="H10" s="264">
        <v>28</v>
      </c>
    </row>
    <row r="11" s="246" customFormat="1" ht="51" customHeight="1" spans="2:8">
      <c r="B11" s="264">
        <v>6</v>
      </c>
      <c r="C11" s="265" t="s">
        <v>1224</v>
      </c>
      <c r="D11" s="265" t="s">
        <v>1225</v>
      </c>
      <c r="E11" s="264">
        <v>2240703</v>
      </c>
      <c r="F11" s="264" t="s">
        <v>1226</v>
      </c>
      <c r="G11" s="264" t="s">
        <v>1217</v>
      </c>
      <c r="H11" s="264">
        <v>60</v>
      </c>
    </row>
    <row r="12" s="246" customFormat="1" ht="51" customHeight="1" spans="2:8">
      <c r="B12" s="264">
        <v>7</v>
      </c>
      <c r="C12" s="265" t="s">
        <v>1224</v>
      </c>
      <c r="D12" s="265" t="s">
        <v>1227</v>
      </c>
      <c r="E12" s="264">
        <v>2240703</v>
      </c>
      <c r="F12" s="264" t="s">
        <v>1226</v>
      </c>
      <c r="G12" s="264" t="s">
        <v>1217</v>
      </c>
      <c r="H12" s="264">
        <v>40</v>
      </c>
    </row>
    <row r="13" s="246" customFormat="1" ht="51" customHeight="1" spans="2:8">
      <c r="B13" s="264">
        <v>8</v>
      </c>
      <c r="C13" s="265" t="s">
        <v>1218</v>
      </c>
      <c r="D13" s="265" t="s">
        <v>1228</v>
      </c>
      <c r="E13" s="264">
        <v>2120399</v>
      </c>
      <c r="F13" s="264" t="s">
        <v>1229</v>
      </c>
      <c r="G13" s="264" t="s">
        <v>1217</v>
      </c>
      <c r="H13" s="264">
        <v>71</v>
      </c>
    </row>
  </sheetData>
  <mergeCells count="3">
    <mergeCell ref="B1:H1"/>
    <mergeCell ref="B4:D4"/>
    <mergeCell ref="B5:D5"/>
  </mergeCells>
  <printOptions horizontalCentered="1"/>
  <pageMargins left="0.314583333333333" right="0.314583333333333" top="0.747916666666667" bottom="0.747916666666667" header="0.314583333333333" footer="0.314583333333333"/>
  <pageSetup paperSize="9" scale="67" firstPageNumber="25" fitToHeight="0" orientation="portrait" blackAndWhite="1" useFirstPageNumber="1"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5">
    <tabColor rgb="FF00B0F0"/>
    <pageSetUpPr fitToPage="1"/>
  </sheetPr>
  <dimension ref="A1:AA66"/>
  <sheetViews>
    <sheetView showGridLines="0" showZeros="0" view="pageBreakPreview" zoomScale="90" zoomScaleNormal="115" workbookViewId="0">
      <pane xSplit="3" ySplit="4" topLeftCell="D9" activePane="bottomRight" state="frozen"/>
      <selection/>
      <selection pane="topRight"/>
      <selection pane="bottomLeft"/>
      <selection pane="bottomRight" activeCell="I7" sqref="I7"/>
    </sheetView>
  </sheetViews>
  <sheetFormatPr defaultColWidth="9" defaultRowHeight="14.25"/>
  <cols>
    <col min="1" max="1" width="15" style="154" customWidth="1"/>
    <col min="2" max="2" width="52.8583333333333" style="154" customWidth="1"/>
    <col min="3" max="6" width="13.8833333333333" style="154" customWidth="1"/>
    <col min="7" max="7" width="13.8833333333333" style="156" customWidth="1"/>
    <col min="8" max="8" width="3.71666666666667" style="154" customWidth="1"/>
    <col min="9" max="9" width="14.0916666666667" style="154" hidden="1" customWidth="1"/>
    <col min="10" max="27" width="9" style="154" hidden="1" customWidth="1"/>
    <col min="28" max="16384" width="9" style="154"/>
  </cols>
  <sheetData>
    <row r="1" ht="45" customHeight="1" spans="1:24">
      <c r="A1" s="45"/>
      <c r="B1" s="158" t="str">
        <f>YEAR(封面!$B$8)&amp;"年砚山县政府性基金预算收入调整表"</f>
        <v>2024年砚山县政府性基金预算收入调整表</v>
      </c>
      <c r="C1" s="158"/>
      <c r="D1" s="158"/>
      <c r="E1" s="158"/>
      <c r="F1" s="158"/>
      <c r="G1" s="158"/>
      <c r="J1" s="187" t="str">
        <f>TEXT(C57,"砚山县收支总量由年初预算的0万元，"&amp;TEXT(G57,"调整为0万元，")&amp;TEXT(D57,"增加0万元。"))</f>
        <v>砚山县收支总量由年初预算的698万元，调整为141658万元，增加31899万元。</v>
      </c>
      <c r="K1" s="187"/>
      <c r="L1" s="187"/>
      <c r="M1" s="187"/>
      <c r="N1" s="187"/>
      <c r="O1" s="187"/>
      <c r="P1" s="187"/>
      <c r="Q1" s="187"/>
      <c r="R1" s="187"/>
      <c r="S1" s="187"/>
      <c r="T1" s="187"/>
      <c r="U1" s="187"/>
      <c r="V1" s="187"/>
      <c r="W1" s="187"/>
      <c r="X1" s="187"/>
    </row>
    <row r="2" s="151" customFormat="1" ht="20.15" customHeight="1" spans="2:25">
      <c r="B2" s="159" t="s">
        <v>34</v>
      </c>
      <c r="C2" s="159"/>
      <c r="D2" s="159"/>
      <c r="E2" s="159"/>
      <c r="F2" s="159"/>
      <c r="G2" s="160" t="s">
        <v>49</v>
      </c>
      <c r="J2" s="187"/>
      <c r="K2" s="187"/>
      <c r="L2" s="187"/>
      <c r="M2" s="187"/>
      <c r="N2" s="187"/>
      <c r="O2" s="187"/>
      <c r="P2" s="187"/>
      <c r="Q2" s="187"/>
      <c r="R2" s="187"/>
      <c r="S2" s="187"/>
      <c r="T2" s="187"/>
      <c r="U2" s="187"/>
      <c r="V2" s="187"/>
      <c r="W2" s="187"/>
      <c r="X2" s="187"/>
      <c r="Y2" s="151" t="s">
        <v>1230</v>
      </c>
    </row>
    <row r="3" s="152" customFormat="1" ht="45" customHeight="1" spans="1:26">
      <c r="A3" s="162" t="s">
        <v>50</v>
      </c>
      <c r="B3" s="163" t="s">
        <v>51</v>
      </c>
      <c r="C3" s="164" t="s">
        <v>52</v>
      </c>
      <c r="D3" s="162" t="s">
        <v>53</v>
      </c>
      <c r="E3" s="165"/>
      <c r="F3" s="166"/>
      <c r="G3" s="164" t="s">
        <v>54</v>
      </c>
      <c r="H3" s="226" t="s">
        <v>55</v>
      </c>
      <c r="J3" s="187"/>
      <c r="K3" s="187"/>
      <c r="L3" s="187"/>
      <c r="M3" s="187"/>
      <c r="N3" s="187"/>
      <c r="O3" s="187"/>
      <c r="P3" s="187"/>
      <c r="Q3" s="187"/>
      <c r="R3" s="187"/>
      <c r="S3" s="187"/>
      <c r="T3" s="187"/>
      <c r="U3" s="187"/>
      <c r="V3" s="187"/>
      <c r="W3" s="187"/>
      <c r="X3" s="187"/>
      <c r="Z3" s="243" t="s">
        <v>1231</v>
      </c>
    </row>
    <row r="4" s="152" customFormat="1" ht="45" customHeight="1" spans="1:26">
      <c r="A4" s="168"/>
      <c r="B4" s="169"/>
      <c r="C4" s="170"/>
      <c r="D4" s="171" t="s">
        <v>56</v>
      </c>
      <c r="E4" s="172" t="s">
        <v>57</v>
      </c>
      <c r="F4" s="171" t="s">
        <v>58</v>
      </c>
      <c r="G4" s="170"/>
      <c r="H4" s="226" t="s">
        <v>59</v>
      </c>
      <c r="I4" s="152" t="s">
        <v>1232</v>
      </c>
      <c r="J4" s="187"/>
      <c r="K4" s="187"/>
      <c r="L4" s="187"/>
      <c r="M4" s="187"/>
      <c r="N4" s="187"/>
      <c r="O4" s="187"/>
      <c r="P4" s="187"/>
      <c r="Q4" s="187"/>
      <c r="R4" s="187"/>
      <c r="S4" s="187"/>
      <c r="T4" s="187"/>
      <c r="U4" s="187"/>
      <c r="V4" s="187"/>
      <c r="W4" s="187"/>
      <c r="X4" s="187"/>
      <c r="Z4" s="243"/>
    </row>
    <row r="5" s="152" customFormat="1" ht="34" customHeight="1" spans="1:26">
      <c r="A5" s="177" t="s">
        <v>1233</v>
      </c>
      <c r="B5" s="174" t="s">
        <v>1234</v>
      </c>
      <c r="C5" s="227"/>
      <c r="D5" s="227">
        <f>SUM(E5:F5)</f>
        <v>0</v>
      </c>
      <c r="E5" s="227"/>
      <c r="F5" s="227"/>
      <c r="G5" s="227">
        <f>C5+D5</f>
        <v>0</v>
      </c>
      <c r="H5" s="176" t="str">
        <f>IF(LEN(A5)=7,"是",IF(B5&lt;&gt;"",IF(SUM(C5:D5)&lt;&gt;0,"是","否"),"是"))</f>
        <v>是</v>
      </c>
      <c r="Z5" s="244"/>
    </row>
    <row r="6" ht="34" customHeight="1" spans="1:26">
      <c r="A6" s="177" t="s">
        <v>1235</v>
      </c>
      <c r="B6" s="174" t="s">
        <v>1236</v>
      </c>
      <c r="C6" s="227"/>
      <c r="D6" s="227">
        <f>SUM(E6:F6)</f>
        <v>0</v>
      </c>
      <c r="E6" s="227"/>
      <c r="F6" s="227"/>
      <c r="G6" s="227">
        <f>C6+D6</f>
        <v>0</v>
      </c>
      <c r="H6" s="176" t="str">
        <f>IF(LEN(A6)=7,"是",IF(B6&lt;&gt;"",IF(SUM(C6:D6)&lt;&gt;0,"是","否"),"是"))</f>
        <v>是</v>
      </c>
      <c r="I6" s="152"/>
      <c r="J6" s="152"/>
      <c r="Z6" s="245"/>
    </row>
    <row r="7" ht="34" customHeight="1" spans="1:26">
      <c r="A7" s="177" t="s">
        <v>1237</v>
      </c>
      <c r="B7" s="174" t="s">
        <v>1238</v>
      </c>
      <c r="C7" s="227"/>
      <c r="D7" s="227">
        <f>SUM(E7:F7)</f>
        <v>0</v>
      </c>
      <c r="E7" s="227"/>
      <c r="F7" s="227"/>
      <c r="G7" s="227">
        <f t="shared" ref="G7:G15" si="0">C7+D7</f>
        <v>0</v>
      </c>
      <c r="H7" s="176" t="str">
        <f>IF(LEN(A7)=7,"是",IF(B7&lt;&gt;"",IF(SUM(C7:D7)&lt;&gt;0,"是","否"),"是"))</f>
        <v>是</v>
      </c>
      <c r="I7" s="152"/>
      <c r="J7" s="152"/>
      <c r="Z7" s="245"/>
    </row>
    <row r="8" ht="34" customHeight="1" spans="1:26">
      <c r="A8" s="177" t="s">
        <v>1239</v>
      </c>
      <c r="B8" s="174" t="s">
        <v>1240</v>
      </c>
      <c r="C8" s="227"/>
      <c r="D8" s="227">
        <f>SUM(E8:F8)</f>
        <v>0</v>
      </c>
      <c r="E8" s="227"/>
      <c r="F8" s="227"/>
      <c r="G8" s="227">
        <f t="shared" si="0"/>
        <v>0</v>
      </c>
      <c r="H8" s="176" t="str">
        <f>IF(LEN(A8)=7,"是",IF(B8&lt;&gt;"",IF(SUM(C8:D8)&lt;&gt;0,"是","否"),"是"))</f>
        <v>是</v>
      </c>
      <c r="I8" s="152"/>
      <c r="J8" s="152"/>
      <c r="Z8" s="245"/>
    </row>
    <row r="9" ht="34" customHeight="1" spans="1:26">
      <c r="A9" s="177" t="s">
        <v>1241</v>
      </c>
      <c r="B9" s="174" t="s">
        <v>1242</v>
      </c>
      <c r="C9" s="227"/>
      <c r="D9" s="227">
        <f>SUM(E9:F9)</f>
        <v>0</v>
      </c>
      <c r="E9" s="227"/>
      <c r="F9" s="227"/>
      <c r="G9" s="227">
        <f t="shared" si="0"/>
        <v>0</v>
      </c>
      <c r="H9" s="176" t="str">
        <f>IF(LEN(A9)=7,"是",IF(B9&lt;&gt;"",IF(SUM(C9:D9)&lt;&gt;0,"是","否"),"是"))</f>
        <v>是</v>
      </c>
      <c r="I9" s="152"/>
      <c r="J9" s="152"/>
      <c r="Z9" s="245"/>
    </row>
    <row r="10" ht="34" customHeight="1" spans="1:26">
      <c r="A10" s="177" t="s">
        <v>1243</v>
      </c>
      <c r="B10" s="174" t="s">
        <v>1244</v>
      </c>
      <c r="C10" s="227"/>
      <c r="D10" s="227">
        <f>SUM(E10:F10)</f>
        <v>0</v>
      </c>
      <c r="E10" s="227"/>
      <c r="F10" s="227"/>
      <c r="G10" s="227">
        <f t="shared" si="0"/>
        <v>0</v>
      </c>
      <c r="H10" s="176" t="str">
        <f>IF(LEN(A10)=7,"是",IF(B10&lt;&gt;"",IF(SUM(C10:D10)&lt;&gt;0,"是","否"),"是"))</f>
        <v>是</v>
      </c>
      <c r="I10" s="152"/>
      <c r="J10" s="152"/>
      <c r="Z10" s="245"/>
    </row>
    <row r="11" ht="34" customHeight="1" spans="1:26">
      <c r="A11" s="177" t="s">
        <v>1245</v>
      </c>
      <c r="B11" s="174" t="s">
        <v>1246</v>
      </c>
      <c r="C11" s="183">
        <f>SUM(C12:C16)</f>
        <v>58000</v>
      </c>
      <c r="D11" s="183">
        <f>SUM(D12:D16)</f>
        <v>-25794</v>
      </c>
      <c r="E11" s="183">
        <f>SUM(E12:E16)</f>
        <v>0</v>
      </c>
      <c r="F11" s="183">
        <f>SUM(F12:F16)</f>
        <v>-25794</v>
      </c>
      <c r="G11" s="183">
        <f>SUM(G12:G16)</f>
        <v>32206</v>
      </c>
      <c r="H11" s="176" t="str">
        <f>IF(LEN(A11)=7,"是",IF(B11&lt;&gt;"",IF(SUM(C11:D11)&lt;&gt;0,"是","否"),"是"))</f>
        <v>是</v>
      </c>
      <c r="I11" s="152"/>
      <c r="J11" s="152"/>
      <c r="Z11" s="245"/>
    </row>
    <row r="12" ht="34" customHeight="1" spans="1:26">
      <c r="A12" s="177" t="s">
        <v>1247</v>
      </c>
      <c r="B12" s="178" t="s">
        <v>1248</v>
      </c>
      <c r="C12" s="180">
        <v>57000</v>
      </c>
      <c r="D12" s="227">
        <f>SUM(E12:F12)</f>
        <v>-27891</v>
      </c>
      <c r="E12" s="227"/>
      <c r="F12" s="227">
        <v>-27891</v>
      </c>
      <c r="G12" s="227">
        <f t="shared" si="0"/>
        <v>29109</v>
      </c>
      <c r="H12" s="176" t="str">
        <f>IF(LEN(A12)=7,"是",IF(B12&lt;&gt;"",IF(SUM(C12:D12)&lt;&gt;0,"是","否"),"是"))</f>
        <v>是</v>
      </c>
      <c r="I12" s="152">
        <v>33195</v>
      </c>
      <c r="J12" s="152"/>
      <c r="Z12" s="245">
        <v>23475</v>
      </c>
    </row>
    <row r="13" ht="34" customHeight="1" spans="1:26">
      <c r="A13" s="177" t="s">
        <v>1249</v>
      </c>
      <c r="B13" s="178" t="s">
        <v>1250</v>
      </c>
      <c r="C13" s="180">
        <v>500</v>
      </c>
      <c r="D13" s="227">
        <f>SUM(E13:F13)</f>
        <v>1319</v>
      </c>
      <c r="E13" s="227"/>
      <c r="F13" s="227">
        <f>Z13-C13</f>
        <v>1319</v>
      </c>
      <c r="G13" s="227">
        <f t="shared" si="0"/>
        <v>1819</v>
      </c>
      <c r="H13" s="176" t="str">
        <f>IF(LEN(A13)=7,"是",IF(B13&lt;&gt;"",IF(SUM(C13:D13)&lt;&gt;0,"是","否"),"是"))</f>
        <v>是</v>
      </c>
      <c r="I13" s="152">
        <v>428</v>
      </c>
      <c r="J13" s="152"/>
      <c r="Z13" s="245">
        <v>1819</v>
      </c>
    </row>
    <row r="14" ht="34" customHeight="1" spans="1:26">
      <c r="A14" s="177" t="s">
        <v>1251</v>
      </c>
      <c r="B14" s="178" t="s">
        <v>1252</v>
      </c>
      <c r="C14" s="180">
        <v>500</v>
      </c>
      <c r="D14" s="227">
        <f>SUM(E14:F14)</f>
        <v>1286</v>
      </c>
      <c r="E14" s="227"/>
      <c r="F14" s="227">
        <v>1286</v>
      </c>
      <c r="G14" s="227">
        <f t="shared" si="0"/>
        <v>1786</v>
      </c>
      <c r="H14" s="176" t="str">
        <f>IF(LEN(A14)=7,"是",IF(B14&lt;&gt;"",IF(SUM(C14:D14)&lt;&gt;0,"是","否"),"是"))</f>
        <v>是</v>
      </c>
      <c r="I14" s="152">
        <v>459</v>
      </c>
      <c r="J14" s="152"/>
      <c r="Z14" s="245">
        <v>0</v>
      </c>
    </row>
    <row r="15" ht="34" customHeight="1" spans="1:26">
      <c r="A15" s="177" t="s">
        <v>1253</v>
      </c>
      <c r="B15" s="178" t="s">
        <v>1254</v>
      </c>
      <c r="C15" s="180">
        <v>0</v>
      </c>
      <c r="D15" s="227">
        <f>SUM(E15:F15)</f>
        <v>-508</v>
      </c>
      <c r="E15" s="227"/>
      <c r="F15" s="227">
        <v>-508</v>
      </c>
      <c r="G15" s="227">
        <f t="shared" si="0"/>
        <v>-508</v>
      </c>
      <c r="H15" s="176" t="str">
        <f>IF(LEN(A15)=7,"是",IF(B15&lt;&gt;"",IF(SUM(C15:D15)&lt;&gt;0,"是","否"),"是"))</f>
        <v>是</v>
      </c>
      <c r="I15" s="152">
        <v>-642</v>
      </c>
      <c r="J15" s="152"/>
      <c r="Z15" s="245">
        <v>-508</v>
      </c>
    </row>
    <row r="16" ht="34" hidden="1" customHeight="1" spans="1:26">
      <c r="A16" s="177" t="s">
        <v>1255</v>
      </c>
      <c r="B16" s="178" t="s">
        <v>1256</v>
      </c>
      <c r="C16" s="180"/>
      <c r="D16" s="227">
        <f>SUM(E16:F16)</f>
        <v>0</v>
      </c>
      <c r="E16" s="227"/>
      <c r="F16" s="227"/>
      <c r="G16" s="227">
        <f t="shared" ref="G16:G31" si="1">C16+D16</f>
        <v>0</v>
      </c>
      <c r="H16" s="176" t="s">
        <v>333</v>
      </c>
      <c r="I16" s="152"/>
      <c r="J16" s="152"/>
      <c r="Z16" s="245"/>
    </row>
    <row r="17" ht="34" customHeight="1" spans="1:26">
      <c r="A17" s="228" t="s">
        <v>1257</v>
      </c>
      <c r="B17" s="229" t="s">
        <v>1258</v>
      </c>
      <c r="C17" s="227"/>
      <c r="D17" s="227">
        <f>SUM(E17:F17)</f>
        <v>0</v>
      </c>
      <c r="E17" s="227"/>
      <c r="F17" s="227"/>
      <c r="G17" s="227">
        <f t="shared" si="1"/>
        <v>0</v>
      </c>
      <c r="H17" s="176" t="str">
        <f>IF(LEN(A17)=7,"是",IF(B17&lt;&gt;"",IF(SUM(C17:D17)&lt;&gt;0,"是","否"),"是"))</f>
        <v>是</v>
      </c>
      <c r="I17" s="152"/>
      <c r="J17" s="152"/>
      <c r="Z17" s="245"/>
    </row>
    <row r="18" ht="34" customHeight="1" spans="1:26">
      <c r="A18" s="228" t="s">
        <v>1259</v>
      </c>
      <c r="B18" s="229" t="s">
        <v>1260</v>
      </c>
      <c r="C18" s="183">
        <f>SUM(C19:C20)</f>
        <v>0</v>
      </c>
      <c r="D18" s="183">
        <f>SUM(D19:D20)</f>
        <v>0</v>
      </c>
      <c r="E18" s="183">
        <f>SUM(E19:E20)</f>
        <v>0</v>
      </c>
      <c r="F18" s="183">
        <f>SUM(F19:F20)</f>
        <v>0</v>
      </c>
      <c r="G18" s="183">
        <f>SUM(G19:G20)</f>
        <v>0</v>
      </c>
      <c r="H18" s="176" t="str">
        <f>IF(LEN(A18)=7,"是",IF(B18&lt;&gt;"",IF(SUM(C18:D18)&lt;&gt;0,"是","否"),"是"))</f>
        <v>是</v>
      </c>
      <c r="I18" s="152"/>
      <c r="J18" s="152"/>
      <c r="Z18" s="245"/>
    </row>
    <row r="19" ht="34" hidden="1" customHeight="1" spans="1:26">
      <c r="A19" s="228" t="s">
        <v>1261</v>
      </c>
      <c r="B19" s="230" t="s">
        <v>1262</v>
      </c>
      <c r="C19" s="180"/>
      <c r="D19" s="180">
        <f>SUM(E19:F19)</f>
        <v>0</v>
      </c>
      <c r="E19" s="180"/>
      <c r="F19" s="180"/>
      <c r="G19" s="180">
        <f t="shared" si="1"/>
        <v>0</v>
      </c>
      <c r="H19" s="176" t="s">
        <v>333</v>
      </c>
      <c r="I19" s="152"/>
      <c r="J19" s="152"/>
      <c r="Z19" s="245"/>
    </row>
    <row r="20" ht="34" hidden="1" customHeight="1" spans="1:26">
      <c r="A20" s="228" t="s">
        <v>1263</v>
      </c>
      <c r="B20" s="230" t="s">
        <v>1264</v>
      </c>
      <c r="C20" s="180"/>
      <c r="D20" s="180">
        <f>SUM(E20:F20)</f>
        <v>0</v>
      </c>
      <c r="E20" s="180"/>
      <c r="F20" s="180"/>
      <c r="G20" s="180">
        <f t="shared" si="1"/>
        <v>0</v>
      </c>
      <c r="H20" s="176" t="s">
        <v>333</v>
      </c>
      <c r="I20" s="152"/>
      <c r="J20" s="152"/>
      <c r="Z20" s="245"/>
    </row>
    <row r="21" ht="34" customHeight="1" spans="1:26">
      <c r="A21" s="228" t="s">
        <v>1265</v>
      </c>
      <c r="B21" s="229" t="s">
        <v>1266</v>
      </c>
      <c r="C21" s="227">
        <v>900</v>
      </c>
      <c r="D21" s="227">
        <f>SUM(E21:F21)</f>
        <v>-466</v>
      </c>
      <c r="E21" s="227"/>
      <c r="F21" s="227">
        <v>-466</v>
      </c>
      <c r="G21" s="227">
        <f t="shared" si="1"/>
        <v>434</v>
      </c>
      <c r="H21" s="176" t="str">
        <f>IF(LEN(A21)=7,"是",IF(B21&lt;&gt;"",IF(SUM(C21:D21)&lt;&gt;0,"是","否"),"是"))</f>
        <v>是</v>
      </c>
      <c r="I21" s="152">
        <v>343</v>
      </c>
      <c r="J21" s="152"/>
      <c r="Z21" s="245">
        <v>265</v>
      </c>
    </row>
    <row r="22" ht="34" customHeight="1" spans="1:26">
      <c r="A22" s="228" t="s">
        <v>1267</v>
      </c>
      <c r="B22" s="229" t="s">
        <v>1268</v>
      </c>
      <c r="C22" s="227"/>
      <c r="D22" s="227">
        <f>SUM(E22:F22)</f>
        <v>0</v>
      </c>
      <c r="E22" s="227"/>
      <c r="F22" s="227"/>
      <c r="G22" s="227">
        <f t="shared" si="1"/>
        <v>0</v>
      </c>
      <c r="H22" s="176" t="str">
        <f>IF(LEN(A22)=7,"是",IF(B22&lt;&gt;"",IF(SUM(C22:D22)&lt;&gt;0,"是","否"),"是"))</f>
        <v>是</v>
      </c>
      <c r="I22" s="152"/>
      <c r="J22" s="152"/>
      <c r="Z22" s="245"/>
    </row>
    <row r="23" ht="34" customHeight="1" spans="1:26">
      <c r="A23" s="228" t="s">
        <v>1269</v>
      </c>
      <c r="B23" s="229" t="s">
        <v>1270</v>
      </c>
      <c r="C23" s="227"/>
      <c r="D23" s="227">
        <f>SUM(E23:F23)</f>
        <v>0</v>
      </c>
      <c r="E23" s="227"/>
      <c r="F23" s="227"/>
      <c r="G23" s="227">
        <f t="shared" si="1"/>
        <v>0</v>
      </c>
      <c r="H23" s="176" t="str">
        <f>IF(LEN(A23)=7,"是",IF(B23&lt;&gt;"",IF(SUM(C23:D23)&lt;&gt;0,"是","否"),"是"))</f>
        <v>是</v>
      </c>
      <c r="I23" s="152"/>
      <c r="J23" s="152"/>
      <c r="Z23" s="245"/>
    </row>
    <row r="24" ht="34" customHeight="1" spans="1:26">
      <c r="A24" s="177" t="s">
        <v>1271</v>
      </c>
      <c r="B24" s="174" t="s">
        <v>1272</v>
      </c>
      <c r="C24" s="227"/>
      <c r="D24" s="227">
        <f>SUM(E24:F24)</f>
        <v>0</v>
      </c>
      <c r="E24" s="227"/>
      <c r="F24" s="227"/>
      <c r="G24" s="227">
        <f t="shared" si="1"/>
        <v>0</v>
      </c>
      <c r="H24" s="176" t="str">
        <f>IF(LEN(A24)=7,"是",IF(B24&lt;&gt;"",IF(SUM(C24:D24)&lt;&gt;0,"是","否"),"是"))</f>
        <v>是</v>
      </c>
      <c r="I24" s="152"/>
      <c r="J24" s="152"/>
      <c r="Z24" s="245"/>
    </row>
    <row r="25" ht="34" customHeight="1" spans="1:26">
      <c r="A25" s="177" t="s">
        <v>1273</v>
      </c>
      <c r="B25" s="174" t="s">
        <v>1274</v>
      </c>
      <c r="C25" s="227">
        <v>250</v>
      </c>
      <c r="D25" s="227">
        <f>SUM(E25:F25)</f>
        <v>-66</v>
      </c>
      <c r="E25" s="227"/>
      <c r="F25" s="227">
        <v>-66</v>
      </c>
      <c r="G25" s="227">
        <f t="shared" si="1"/>
        <v>184</v>
      </c>
      <c r="H25" s="176" t="str">
        <f>IF(LEN(A25)=7,"是",IF(B25&lt;&gt;"",IF(SUM(C25:D25)&lt;&gt;0,"是","否"),"是"))</f>
        <v>是</v>
      </c>
      <c r="I25" s="152">
        <v>219</v>
      </c>
      <c r="J25" s="152"/>
      <c r="Z25" s="245">
        <v>34</v>
      </c>
    </row>
    <row r="26" ht="34" customHeight="1" spans="1:26">
      <c r="A26" s="177" t="s">
        <v>1275</v>
      </c>
      <c r="B26" s="174" t="s">
        <v>1276</v>
      </c>
      <c r="C26" s="227"/>
      <c r="D26" s="227">
        <f>SUM(E26:F26)</f>
        <v>0</v>
      </c>
      <c r="E26" s="227"/>
      <c r="F26" s="227"/>
      <c r="G26" s="227">
        <f t="shared" si="1"/>
        <v>0</v>
      </c>
      <c r="H26" s="176" t="str">
        <f>IF(LEN(A26)=7,"是",IF(B26&lt;&gt;"",IF(SUM(C26:D26)&lt;&gt;0,"是","否"),"是"))</f>
        <v>是</v>
      </c>
      <c r="I26" s="152"/>
      <c r="J26" s="152"/>
      <c r="Z26" s="245"/>
    </row>
    <row r="27" ht="34" customHeight="1" spans="1:26">
      <c r="A27" s="177" t="s">
        <v>1277</v>
      </c>
      <c r="B27" s="174" t="s">
        <v>1278</v>
      </c>
      <c r="C27" s="227"/>
      <c r="D27" s="227">
        <f>SUM(E27:F27)</f>
        <v>0</v>
      </c>
      <c r="E27" s="227"/>
      <c r="F27" s="227"/>
      <c r="G27" s="227">
        <f t="shared" si="1"/>
        <v>0</v>
      </c>
      <c r="H27" s="176" t="str">
        <f>IF(LEN(A27)=7,"是",IF(B27&lt;&gt;"",IF(SUM(C27:D27)&lt;&gt;0,"是","否"),"是"))</f>
        <v>是</v>
      </c>
      <c r="I27" s="152">
        <v>650</v>
      </c>
      <c r="J27" s="152"/>
      <c r="Z27" s="245"/>
    </row>
    <row r="28" ht="34" customHeight="1" spans="1:26">
      <c r="A28" s="177" t="s">
        <v>1279</v>
      </c>
      <c r="B28" s="174" t="s">
        <v>1280</v>
      </c>
      <c r="C28" s="183">
        <f>SUM(C29:C31)</f>
        <v>850</v>
      </c>
      <c r="D28" s="183">
        <f>SUM(D29:D31)</f>
        <v>11626</v>
      </c>
      <c r="E28" s="183">
        <f>SUM(E29:E31)</f>
        <v>0</v>
      </c>
      <c r="F28" s="183">
        <f>SUM(F29:F31)</f>
        <v>11626</v>
      </c>
      <c r="G28" s="183">
        <f t="shared" si="1"/>
        <v>12476</v>
      </c>
      <c r="H28" s="176" t="str">
        <f>IF(LEN(A28)=7,"是",IF(B28&lt;&gt;"",IF(SUM(C28:D28)&lt;&gt;0,"是","否"),"是"))</f>
        <v>是</v>
      </c>
      <c r="I28" s="152"/>
      <c r="J28" s="152"/>
      <c r="Z28" s="245"/>
    </row>
    <row r="29" ht="34" customHeight="1" spans="1:26">
      <c r="A29" s="177">
        <v>1031006</v>
      </c>
      <c r="B29" s="178" t="s">
        <v>1281</v>
      </c>
      <c r="C29" s="227"/>
      <c r="D29" s="227">
        <f>SUM(E29:F29)</f>
        <v>7000</v>
      </c>
      <c r="E29" s="227"/>
      <c r="F29" s="227">
        <v>7000</v>
      </c>
      <c r="G29" s="227">
        <f t="shared" si="1"/>
        <v>7000</v>
      </c>
      <c r="H29" s="176" t="s">
        <v>59</v>
      </c>
      <c r="I29" s="152"/>
      <c r="J29" s="152"/>
      <c r="Z29" s="245">
        <v>7000</v>
      </c>
    </row>
    <row r="30" ht="34" hidden="1" customHeight="1" spans="1:26">
      <c r="A30" s="177">
        <v>1031013</v>
      </c>
      <c r="B30" s="178" t="s">
        <v>1282</v>
      </c>
      <c r="C30" s="227"/>
      <c r="D30" s="227">
        <f>SUM(E30:F30)</f>
        <v>0</v>
      </c>
      <c r="E30" s="227"/>
      <c r="F30" s="227"/>
      <c r="G30" s="227">
        <f t="shared" si="1"/>
        <v>0</v>
      </c>
      <c r="H30" s="176" t="s">
        <v>333</v>
      </c>
      <c r="I30" s="152"/>
      <c r="J30" s="152"/>
      <c r="Z30" s="245"/>
    </row>
    <row r="31" ht="34" customHeight="1" spans="1:26">
      <c r="A31" s="177">
        <v>1031099</v>
      </c>
      <c r="B31" s="178" t="s">
        <v>1283</v>
      </c>
      <c r="C31" s="227">
        <v>850</v>
      </c>
      <c r="D31" s="227">
        <f>SUM(E31:F31)</f>
        <v>4626</v>
      </c>
      <c r="E31" s="227"/>
      <c r="F31" s="227">
        <f>Z31-C31</f>
        <v>4626</v>
      </c>
      <c r="G31" s="227">
        <f t="shared" si="1"/>
        <v>5476</v>
      </c>
      <c r="H31" s="176" t="s">
        <v>59</v>
      </c>
      <c r="I31" s="152">
        <v>622</v>
      </c>
      <c r="J31" s="152"/>
      <c r="Z31" s="245">
        <v>5476</v>
      </c>
    </row>
    <row r="32" ht="34" customHeight="1" spans="1:26">
      <c r="A32" s="177"/>
      <c r="B32" s="178"/>
      <c r="C32" s="180"/>
      <c r="D32" s="180"/>
      <c r="E32" s="180"/>
      <c r="F32" s="180"/>
      <c r="G32" s="227"/>
      <c r="H32" s="176" t="str">
        <f>IF(LEN(A32)=7,"是",IF(B32&lt;&gt;"",IF(SUM(C32:D32)&lt;&gt;0,"是","否"),"是"))</f>
        <v>是</v>
      </c>
      <c r="I32" s="152"/>
      <c r="J32" s="152"/>
      <c r="Z32" s="245"/>
    </row>
    <row r="33" ht="34" customHeight="1" spans="1:26">
      <c r="A33" s="202"/>
      <c r="B33" s="203" t="s">
        <v>1284</v>
      </c>
      <c r="C33" s="183">
        <f>SUM(C5,C6,C7,C8,C9,C10,C11,C17,C18,C21,C22,C23,C24,C25,C26,C27,C28)</f>
        <v>60000</v>
      </c>
      <c r="D33" s="183">
        <f>SUM(D5,D6,D7,D8,D9,D10,D11,D17,D18,D21,D22,D23,D24,D25,D26,D27,D28)</f>
        <v>-14700</v>
      </c>
      <c r="E33" s="183">
        <f>SUM(E5,E6,E7,E8,E9,E10,E11,E17,E18,E21,E22,E23,E24,E25,E26,E27,E28)</f>
        <v>0</v>
      </c>
      <c r="F33" s="183">
        <f>SUM(F5,F6,F7,F8,F9,F10,F11,F17,F18,F21,F22,F23,F24,F25,F26,F27,F28)</f>
        <v>-14700</v>
      </c>
      <c r="G33" s="183">
        <f>SUM(G5,G6,G7,G8,G9,G10,G11,G17,G18,G21,G22,G23,G24,G25,G26,G27,G28)</f>
        <v>45300</v>
      </c>
      <c r="H33" s="176" t="str">
        <f>IF(LEN(A33)=7,"是",IF(B33&lt;&gt;"",IF(SUM(C33:D33)&lt;&gt;0,"是","否"),"是"))</f>
        <v>是</v>
      </c>
      <c r="I33" s="242">
        <f>G33/C33-1</f>
        <v>-0.245</v>
      </c>
      <c r="J33" s="152"/>
      <c r="Z33" s="245"/>
    </row>
    <row r="34" ht="34" customHeight="1" spans="1:26">
      <c r="A34" s="216">
        <v>110</v>
      </c>
      <c r="B34" s="231" t="s">
        <v>1285</v>
      </c>
      <c r="C34" s="232">
        <f>SUM(C35,C46,C48:C49)</f>
        <v>9199</v>
      </c>
      <c r="D34" s="232">
        <f>SUM(D35,D46,D48:D49)</f>
        <v>18609</v>
      </c>
      <c r="E34" s="232">
        <f>SUM(E35,E46,E48:E49)</f>
        <v>0</v>
      </c>
      <c r="F34" s="232">
        <f>SUM(F35,F46,F48:F49)</f>
        <v>18609</v>
      </c>
      <c r="G34" s="232">
        <f>SUM(G35,G46,G48:G49)</f>
        <v>27808</v>
      </c>
      <c r="H34" s="176" t="str">
        <f>IF(LEN(A34)=7,"是",IF(B34&lt;&gt;"",IF(SUM(C34:D34)&lt;&gt;0,"是","否"),"是"))</f>
        <v>是</v>
      </c>
      <c r="I34" s="152"/>
      <c r="J34" s="152"/>
      <c r="Z34" s="245"/>
    </row>
    <row r="35" ht="34" customHeight="1" spans="1:26">
      <c r="A35" s="216">
        <v>11004</v>
      </c>
      <c r="B35" s="233" t="s">
        <v>1286</v>
      </c>
      <c r="C35" s="232">
        <f>SUM(C36:C45)</f>
        <v>3651</v>
      </c>
      <c r="D35" s="232">
        <f>SUM(D36:D45)</f>
        <v>8911</v>
      </c>
      <c r="E35" s="232">
        <f>SUM(E36:E45)</f>
        <v>0</v>
      </c>
      <c r="F35" s="232">
        <f>SUM(F36:F45)</f>
        <v>8911</v>
      </c>
      <c r="G35" s="232">
        <f>SUM(G36:G45)</f>
        <v>12562</v>
      </c>
      <c r="H35" s="176" t="str">
        <f>IF(LEN(A35)=7,"是",IF(B35&lt;&gt;"",IF(SUM(C35:D35)&lt;&gt;0,"是","否"),"是"))</f>
        <v>是</v>
      </c>
      <c r="I35" s="152"/>
      <c r="J35" s="152"/>
      <c r="Z35" s="245">
        <f>SUM(Z36:Z45)</f>
        <v>12562</v>
      </c>
    </row>
    <row r="36" ht="34" hidden="1" customHeight="1" spans="1:26">
      <c r="A36" s="217">
        <v>1100403</v>
      </c>
      <c r="B36" s="204" t="s">
        <v>1287</v>
      </c>
      <c r="C36" s="227"/>
      <c r="D36" s="180">
        <f>SUM(E36:F36)</f>
        <v>0</v>
      </c>
      <c r="E36" s="180"/>
      <c r="F36" s="180"/>
      <c r="G36" s="180">
        <f>C36+D36</f>
        <v>0</v>
      </c>
      <c r="H36" s="176" t="s">
        <v>333</v>
      </c>
      <c r="I36" s="152"/>
      <c r="J36" s="152"/>
      <c r="Z36" s="245"/>
    </row>
    <row r="37" ht="34" hidden="1" customHeight="1" spans="1:26">
      <c r="A37" s="217">
        <v>1100404</v>
      </c>
      <c r="B37" s="234" t="s">
        <v>1288</v>
      </c>
      <c r="C37" s="227"/>
      <c r="D37" s="180">
        <f t="shared" ref="D37:D45" si="2">SUM(E37:F37)</f>
        <v>0</v>
      </c>
      <c r="E37" s="180"/>
      <c r="F37" s="180"/>
      <c r="G37" s="180">
        <f t="shared" ref="G37:G45" si="3">C37+D37</f>
        <v>0</v>
      </c>
      <c r="H37" s="176" t="s">
        <v>333</v>
      </c>
      <c r="I37" s="152"/>
      <c r="J37" s="152"/>
      <c r="Z37" s="245"/>
    </row>
    <row r="38" ht="34" customHeight="1" spans="1:27">
      <c r="A38" s="217">
        <v>1100405</v>
      </c>
      <c r="B38" s="234" t="s">
        <v>1289</v>
      </c>
      <c r="C38" s="227">
        <v>2</v>
      </c>
      <c r="D38" s="180">
        <f>SUM(E38:F38)</f>
        <v>15</v>
      </c>
      <c r="E38" s="180"/>
      <c r="F38" s="180">
        <v>15</v>
      </c>
      <c r="G38" s="180">
        <f t="shared" si="3"/>
        <v>17</v>
      </c>
      <c r="H38" s="176" t="s">
        <v>59</v>
      </c>
      <c r="I38" s="152">
        <v>2</v>
      </c>
      <c r="J38" s="152"/>
      <c r="Z38" s="245">
        <v>17</v>
      </c>
      <c r="AA38" s="154">
        <f>Z38-G38</f>
        <v>0</v>
      </c>
    </row>
    <row r="39" ht="34" customHeight="1" spans="1:27">
      <c r="A39" s="217">
        <v>1100406</v>
      </c>
      <c r="B39" s="234" t="s">
        <v>1290</v>
      </c>
      <c r="C39" s="227"/>
      <c r="D39" s="180">
        <f>SUM(E39:F39)</f>
        <v>0</v>
      </c>
      <c r="E39" s="180"/>
      <c r="F39" s="180"/>
      <c r="G39" s="180">
        <f t="shared" si="3"/>
        <v>0</v>
      </c>
      <c r="H39" s="176" t="s">
        <v>59</v>
      </c>
      <c r="I39" s="152">
        <v>397</v>
      </c>
      <c r="J39" s="152"/>
      <c r="Z39" s="245"/>
      <c r="AA39" s="154">
        <f t="shared" ref="AA39:AA45" si="4">Z39-G39</f>
        <v>0</v>
      </c>
    </row>
    <row r="40" ht="34" hidden="1" customHeight="1" spans="1:27">
      <c r="A40" s="217">
        <v>1100407</v>
      </c>
      <c r="B40" s="234" t="s">
        <v>1291</v>
      </c>
      <c r="C40" s="227"/>
      <c r="D40" s="180">
        <f t="shared" si="2"/>
        <v>0</v>
      </c>
      <c r="E40" s="180"/>
      <c r="F40" s="180"/>
      <c r="G40" s="180">
        <f t="shared" si="3"/>
        <v>0</v>
      </c>
      <c r="H40" s="176" t="s">
        <v>333</v>
      </c>
      <c r="I40" s="152"/>
      <c r="J40" s="152"/>
      <c r="Z40" s="245"/>
      <c r="AA40" s="154">
        <f t="shared" si="4"/>
        <v>0</v>
      </c>
    </row>
    <row r="41" ht="34" customHeight="1" spans="1:27">
      <c r="A41" s="217">
        <v>1100408</v>
      </c>
      <c r="B41" s="234" t="s">
        <v>1292</v>
      </c>
      <c r="C41" s="227">
        <v>1509</v>
      </c>
      <c r="D41" s="180">
        <f>SUM(E41:F41)</f>
        <v>9078</v>
      </c>
      <c r="E41" s="180"/>
      <c r="F41" s="180">
        <v>9078</v>
      </c>
      <c r="G41" s="180">
        <f t="shared" si="3"/>
        <v>10587</v>
      </c>
      <c r="H41" s="176" t="s">
        <v>59</v>
      </c>
      <c r="I41" s="152"/>
      <c r="J41" s="152"/>
      <c r="Z41" s="245">
        <v>10587</v>
      </c>
      <c r="AA41" s="154">
        <f t="shared" si="4"/>
        <v>0</v>
      </c>
    </row>
    <row r="42" ht="34" customHeight="1" spans="1:27">
      <c r="A42" s="217">
        <v>1100409</v>
      </c>
      <c r="B42" s="234" t="s">
        <v>1293</v>
      </c>
      <c r="C42" s="227">
        <v>750</v>
      </c>
      <c r="D42" s="180">
        <f>SUM(E42:F42)</f>
        <v>77</v>
      </c>
      <c r="E42" s="180"/>
      <c r="F42" s="180">
        <v>77</v>
      </c>
      <c r="G42" s="180">
        <f t="shared" si="3"/>
        <v>827</v>
      </c>
      <c r="H42" s="176" t="s">
        <v>59</v>
      </c>
      <c r="I42" s="152">
        <v>31</v>
      </c>
      <c r="J42" s="152"/>
      <c r="Z42" s="245">
        <v>827</v>
      </c>
      <c r="AA42" s="154">
        <f t="shared" si="4"/>
        <v>0</v>
      </c>
    </row>
    <row r="43" ht="34" hidden="1" customHeight="1" spans="1:27">
      <c r="A43" s="217">
        <v>1100410</v>
      </c>
      <c r="B43" s="234" t="s">
        <v>1294</v>
      </c>
      <c r="C43" s="227"/>
      <c r="D43" s="180">
        <f t="shared" si="2"/>
        <v>0</v>
      </c>
      <c r="E43" s="180"/>
      <c r="F43" s="180"/>
      <c r="G43" s="180">
        <f t="shared" si="3"/>
        <v>0</v>
      </c>
      <c r="H43" s="176" t="s">
        <v>333</v>
      </c>
      <c r="I43" s="152"/>
      <c r="J43" s="152"/>
      <c r="Z43" s="245"/>
      <c r="AA43" s="154">
        <f t="shared" si="4"/>
        <v>0</v>
      </c>
    </row>
    <row r="44" ht="34" hidden="1" customHeight="1" spans="1:27">
      <c r="A44" s="217">
        <v>1100411</v>
      </c>
      <c r="B44" s="234" t="s">
        <v>1295</v>
      </c>
      <c r="C44" s="227"/>
      <c r="D44" s="180">
        <f t="shared" si="2"/>
        <v>0</v>
      </c>
      <c r="E44" s="180"/>
      <c r="F44" s="180"/>
      <c r="G44" s="180">
        <f t="shared" si="3"/>
        <v>0</v>
      </c>
      <c r="H44" s="176" t="s">
        <v>333</v>
      </c>
      <c r="I44" s="152"/>
      <c r="J44" s="152"/>
      <c r="Z44" s="245"/>
      <c r="AA44" s="154">
        <f t="shared" si="4"/>
        <v>0</v>
      </c>
    </row>
    <row r="45" ht="34" customHeight="1" spans="1:27">
      <c r="A45" s="217">
        <v>1100499</v>
      </c>
      <c r="B45" s="234" t="s">
        <v>1296</v>
      </c>
      <c r="C45" s="227">
        <v>1390</v>
      </c>
      <c r="D45" s="180">
        <f>SUM(E45:F45)</f>
        <v>-259</v>
      </c>
      <c r="E45" s="180"/>
      <c r="F45" s="227">
        <v>-259</v>
      </c>
      <c r="G45" s="180">
        <f t="shared" si="3"/>
        <v>1131</v>
      </c>
      <c r="H45" s="176" t="s">
        <v>59</v>
      </c>
      <c r="I45" s="152">
        <v>937</v>
      </c>
      <c r="J45" s="152" t="s">
        <v>1297</v>
      </c>
      <c r="Z45" s="245">
        <v>1131</v>
      </c>
      <c r="AA45" s="154">
        <f t="shared" si="4"/>
        <v>0</v>
      </c>
    </row>
    <row r="46" ht="34" hidden="1" customHeight="1" spans="1:26">
      <c r="A46" s="216">
        <v>11006</v>
      </c>
      <c r="B46" s="207" t="s">
        <v>1298</v>
      </c>
      <c r="C46" s="232">
        <f>C47</f>
        <v>0</v>
      </c>
      <c r="D46" s="232">
        <f>D47</f>
        <v>0</v>
      </c>
      <c r="E46" s="232">
        <f>E47</f>
        <v>0</v>
      </c>
      <c r="F46" s="232">
        <f>F47</f>
        <v>0</v>
      </c>
      <c r="G46" s="232">
        <f>G47</f>
        <v>0</v>
      </c>
      <c r="H46" s="176" t="str">
        <f>IF(LEN(A46)=7,"是",IF(B46&lt;&gt;"",IF(SUM(C46:D46)&lt;&gt;0,"是","否"),"是"))</f>
        <v>否</v>
      </c>
      <c r="I46" s="152"/>
      <c r="J46" s="152"/>
      <c r="Z46" s="245"/>
    </row>
    <row r="47" ht="34" hidden="1" customHeight="1" spans="1:26">
      <c r="A47" s="217">
        <v>1100603</v>
      </c>
      <c r="B47" s="204" t="s">
        <v>1299</v>
      </c>
      <c r="C47" s="227"/>
      <c r="D47" s="180">
        <f t="shared" ref="D47:D48" si="5">SUM(E47:F47)</f>
        <v>0</v>
      </c>
      <c r="E47" s="180"/>
      <c r="F47" s="180"/>
      <c r="G47" s="180">
        <f t="shared" ref="G47:G48" si="6">C47+D47</f>
        <v>0</v>
      </c>
      <c r="H47" s="176" t="s">
        <v>333</v>
      </c>
      <c r="I47" s="152"/>
      <c r="J47" s="152"/>
      <c r="Z47" s="245"/>
    </row>
    <row r="48" ht="34" customHeight="1" spans="1:26">
      <c r="A48" s="216">
        <v>11008</v>
      </c>
      <c r="B48" s="207" t="s">
        <v>1300</v>
      </c>
      <c r="C48" s="235">
        <v>5548</v>
      </c>
      <c r="D48" s="180">
        <f>SUM(E48:F48)</f>
        <v>0</v>
      </c>
      <c r="E48" s="180"/>
      <c r="F48" s="180"/>
      <c r="G48" s="180">
        <f t="shared" si="6"/>
        <v>5548</v>
      </c>
      <c r="H48" s="176" t="str">
        <f>IF(LEN(A48)=7,"是",IF(B48&lt;&gt;"",IF(SUM(C48:D48)&lt;&gt;0,"是","否"),"是"))</f>
        <v>是</v>
      </c>
      <c r="I48" s="152">
        <v>6521</v>
      </c>
      <c r="J48" s="152">
        <f>C48-I48</f>
        <v>-973</v>
      </c>
      <c r="Z48" s="245"/>
    </row>
    <row r="49" ht="34" customHeight="1" spans="1:26">
      <c r="A49" s="216">
        <v>11009</v>
      </c>
      <c r="B49" s="233" t="s">
        <v>1301</v>
      </c>
      <c r="C49" s="183">
        <f>C50</f>
        <v>0</v>
      </c>
      <c r="D49" s="183">
        <f>D50</f>
        <v>9698</v>
      </c>
      <c r="E49" s="183">
        <f>E50</f>
        <v>0</v>
      </c>
      <c r="F49" s="183">
        <f>F50</f>
        <v>9698</v>
      </c>
      <c r="G49" s="180">
        <f t="shared" ref="G49:G56" si="7">C49+D49</f>
        <v>9698</v>
      </c>
      <c r="H49" s="176" t="str">
        <f>IF(LEN(A49)=7,"是",IF(B49&lt;&gt;"",IF(SUM(C49:D49)&lt;&gt;0,"是","否"),"是"))</f>
        <v>是</v>
      </c>
      <c r="I49" s="152"/>
      <c r="J49" s="152"/>
      <c r="Z49" s="245"/>
    </row>
    <row r="50" ht="34" customHeight="1" spans="1:26">
      <c r="A50" s="217">
        <v>1100999</v>
      </c>
      <c r="B50" s="236" t="s">
        <v>1302</v>
      </c>
      <c r="C50" s="180"/>
      <c r="D50" s="180">
        <f>SUM(E50:F50)</f>
        <v>9698</v>
      </c>
      <c r="E50" s="180"/>
      <c r="F50" s="180">
        <v>9698</v>
      </c>
      <c r="G50" s="180">
        <f t="shared" si="7"/>
        <v>9698</v>
      </c>
      <c r="H50" s="176" t="s">
        <v>59</v>
      </c>
      <c r="I50" s="152"/>
      <c r="J50" s="152"/>
      <c r="Z50" s="245"/>
    </row>
    <row r="51" ht="34" customHeight="1" spans="1:26">
      <c r="A51" s="216">
        <v>11011</v>
      </c>
      <c r="B51" s="237" t="s">
        <v>1303</v>
      </c>
      <c r="C51" s="238">
        <v>650</v>
      </c>
      <c r="D51" s="238">
        <f>SUM(D52,D56)</f>
        <v>27900</v>
      </c>
      <c r="E51" s="238">
        <f>SUM(E52,E56)</f>
        <v>27900</v>
      </c>
      <c r="F51" s="238">
        <f>SUM(F52,F56)</f>
        <v>0</v>
      </c>
      <c r="G51" s="180">
        <f t="shared" si="7"/>
        <v>28550</v>
      </c>
      <c r="H51" s="176" t="str">
        <f>IF(LEN(A51)=7,"是",IF(B51&lt;&gt;"",IF(SUM(C51:D51)&lt;&gt;0,"是","否"),"是"))</f>
        <v>是</v>
      </c>
      <c r="I51" s="152"/>
      <c r="J51" s="152"/>
      <c r="Z51" s="245"/>
    </row>
    <row r="52" ht="34" customHeight="1" spans="1:26">
      <c r="A52" s="216">
        <v>1101102</v>
      </c>
      <c r="B52" s="239" t="s">
        <v>1304</v>
      </c>
      <c r="C52" s="238">
        <v>650</v>
      </c>
      <c r="D52" s="238">
        <f>SUM(D53:D55)</f>
        <v>27900</v>
      </c>
      <c r="E52" s="238">
        <f>SUM(E53:E55)</f>
        <v>27900</v>
      </c>
      <c r="F52" s="238">
        <f>SUM(F53:F55)</f>
        <v>0</v>
      </c>
      <c r="G52" s="180">
        <f t="shared" si="7"/>
        <v>28550</v>
      </c>
      <c r="H52" s="176" t="s">
        <v>59</v>
      </c>
      <c r="I52" s="152"/>
      <c r="J52" s="152"/>
      <c r="Z52" s="245"/>
    </row>
    <row r="53" ht="34" customHeight="1" spans="1:26">
      <c r="A53" s="216">
        <v>110110201</v>
      </c>
      <c r="B53" s="240" t="s">
        <v>1305</v>
      </c>
      <c r="C53" s="227"/>
      <c r="D53" s="180">
        <f>SUM(E53:F53)</f>
        <v>27900</v>
      </c>
      <c r="E53" s="180">
        <v>27900</v>
      </c>
      <c r="F53" s="180"/>
      <c r="G53" s="180">
        <f t="shared" si="7"/>
        <v>27900</v>
      </c>
      <c r="H53" s="176" t="str">
        <f>IF(LEN(A53)=7,"是",IF(B53&lt;&gt;"",IF(SUM(C53:D53)&lt;&gt;0,"是","否"),"是"))</f>
        <v>是</v>
      </c>
      <c r="I53" s="152"/>
      <c r="J53" s="152"/>
      <c r="Z53" s="245"/>
    </row>
    <row r="54" ht="34" hidden="1" customHeight="1" spans="1:26">
      <c r="A54" s="216">
        <v>110110202</v>
      </c>
      <c r="B54" s="240" t="s">
        <v>1306</v>
      </c>
      <c r="C54" s="180"/>
      <c r="D54" s="180">
        <f>SUM(E54:F54)</f>
        <v>0</v>
      </c>
      <c r="E54" s="180"/>
      <c r="F54" s="180"/>
      <c r="G54" s="180">
        <f t="shared" si="7"/>
        <v>0</v>
      </c>
      <c r="H54" s="176" t="str">
        <f>IF(LEN(A54)=7,"是",IF(B54&lt;&gt;"",IF(SUM(C54:D54)&lt;&gt;0,"是","否"),"是"))</f>
        <v>否</v>
      </c>
      <c r="I54" s="152"/>
      <c r="J54" s="152"/>
      <c r="Z54" s="245"/>
    </row>
    <row r="55" ht="34" customHeight="1" spans="1:26">
      <c r="A55" s="216">
        <v>110110203</v>
      </c>
      <c r="B55" s="240" t="s">
        <v>1307</v>
      </c>
      <c r="C55" s="180">
        <v>650</v>
      </c>
      <c r="D55" s="227"/>
      <c r="E55" s="227"/>
      <c r="F55" s="227"/>
      <c r="G55" s="180">
        <f t="shared" si="7"/>
        <v>650</v>
      </c>
      <c r="H55" s="176" t="str">
        <f>IF(LEN(A55)=7,"是",IF(B55&lt;&gt;"",IF(SUM(C55:D55)&lt;&gt;0,"是","否"),"是"))</f>
        <v>是</v>
      </c>
      <c r="I55" s="152"/>
      <c r="J55" s="152"/>
      <c r="Z55" s="245"/>
    </row>
    <row r="56" ht="34" hidden="1" customHeight="1" spans="1:26">
      <c r="A56" s="216">
        <v>1101104</v>
      </c>
      <c r="B56" s="239" t="s">
        <v>1308</v>
      </c>
      <c r="C56" s="227"/>
      <c r="D56" s="227"/>
      <c r="E56" s="227"/>
      <c r="F56" s="227"/>
      <c r="G56" s="180">
        <f t="shared" si="7"/>
        <v>0</v>
      </c>
      <c r="H56" s="176" t="s">
        <v>333</v>
      </c>
      <c r="I56" s="152"/>
      <c r="J56" s="152"/>
      <c r="Z56" s="245"/>
    </row>
    <row r="57" ht="34" customHeight="1" spans="1:26">
      <c r="A57" s="241"/>
      <c r="B57" s="203" t="s">
        <v>202</v>
      </c>
      <c r="C57" s="232">
        <f>SUM(C33,C34,C51)</f>
        <v>69849</v>
      </c>
      <c r="D57" s="232">
        <f>SUM(D33,D34,D51)</f>
        <v>31809</v>
      </c>
      <c r="E57" s="232">
        <f>SUM(E33,E34,E51)</f>
        <v>27900</v>
      </c>
      <c r="F57" s="232">
        <f>SUM(F33,F34,F51)</f>
        <v>3909</v>
      </c>
      <c r="G57" s="232">
        <f>SUM(G33,G34,G51)</f>
        <v>101658</v>
      </c>
      <c r="H57" s="176" t="str">
        <f>IF(LEN(A57)=7,"是",IF(B57&lt;&gt;"",IF(SUM(C57:D57)&lt;&gt;0,"是","否"),"是"))</f>
        <v>是</v>
      </c>
      <c r="I57" s="152"/>
      <c r="J57" s="152"/>
      <c r="Z57" s="245"/>
    </row>
    <row r="58" ht="31" customHeight="1" spans="2:10">
      <c r="B58" s="222"/>
      <c r="C58" s="222"/>
      <c r="D58" s="222"/>
      <c r="E58" s="222"/>
      <c r="F58" s="222"/>
      <c r="G58" s="222"/>
      <c r="I58" s="152"/>
      <c r="J58" s="152"/>
    </row>
    <row r="59" ht="35" hidden="1" customHeight="1" spans="2:10">
      <c r="B59" s="223" t="s">
        <v>1309</v>
      </c>
      <c r="I59" s="152"/>
      <c r="J59" s="152"/>
    </row>
    <row r="60" ht="32" hidden="1" customHeight="1"/>
    <row r="61" ht="32" hidden="1" customHeight="1"/>
    <row r="62" ht="32" hidden="1" customHeight="1"/>
    <row r="63" hidden="1"/>
    <row r="64" hidden="1"/>
    <row r="65" hidden="1"/>
    <row r="66" hidden="1"/>
  </sheetData>
  <autoFilter ref="A4:AA57">
    <filterColumn colId="7">
      <customFilters>
        <customFilter operator="equal" val="是"/>
      </customFilters>
    </filterColumn>
    <extLst/>
  </autoFilter>
  <mergeCells count="7">
    <mergeCell ref="B1:G1"/>
    <mergeCell ref="D3:F3"/>
    <mergeCell ref="B3:B4"/>
    <mergeCell ref="C3:C4"/>
    <mergeCell ref="G3:G4"/>
    <mergeCell ref="Z3:Z4"/>
    <mergeCell ref="J1:X3"/>
  </mergeCells>
  <conditionalFormatting sqref="B57">
    <cfRule type="expression" dxfId="1" priority="2" stopIfTrue="1">
      <formula>"len($A:$A)=3"</formula>
    </cfRule>
  </conditionalFormatting>
  <conditionalFormatting sqref="B33:B47 B51:B56">
    <cfRule type="expression" dxfId="1" priority="3" stopIfTrue="1">
      <formula>"len($A:$A)=3"</formula>
    </cfRule>
  </conditionalFormatting>
  <conditionalFormatting sqref="C34:G35">
    <cfRule type="expression" dxfId="1" priority="16" stopIfTrue="1">
      <formula>"len($A:$A)=3"</formula>
    </cfRule>
  </conditionalFormatting>
  <printOptions horizontalCentered="1"/>
  <pageMargins left="0.314583333333333" right="0.314583333333333" top="0.747916666666667" bottom="0.747916666666667" header="0.314583333333333" footer="0.314583333333333"/>
  <pageSetup paperSize="9" scale="81" firstPageNumber="26" fitToHeight="0" orientation="portrait" blackAndWhite="1" useFirstPageNumber="1" horizontalDpi="600"/>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6">
    <tabColor rgb="FF00B0F0"/>
    <pageSetUpPr fitToPage="1"/>
  </sheetPr>
  <dimension ref="A1:X297"/>
  <sheetViews>
    <sheetView showGridLines="0" showZeros="0" view="pageBreakPreview" zoomScale="80" zoomScaleNormal="115" workbookViewId="0">
      <pane xSplit="2" ySplit="4" topLeftCell="C57" activePane="bottomRight" state="frozen"/>
      <selection/>
      <selection pane="topRight"/>
      <selection pane="bottomLeft"/>
      <selection pane="bottomRight" activeCell="I7" sqref="I7"/>
    </sheetView>
  </sheetViews>
  <sheetFormatPr defaultColWidth="9" defaultRowHeight="14.25"/>
  <cols>
    <col min="1" max="1" width="13.4583333333333" style="154" customWidth="1"/>
    <col min="2" max="2" width="58.975" style="154" customWidth="1"/>
    <col min="3" max="6" width="13.175" style="155" customWidth="1"/>
    <col min="7" max="7" width="14.0916666666667" style="156" customWidth="1"/>
    <col min="8" max="8" width="6.1" style="157" customWidth="1"/>
    <col min="9" max="20" width="9" style="154" hidden="1" customWidth="1"/>
    <col min="21" max="16384" width="9" style="154"/>
  </cols>
  <sheetData>
    <row r="1" ht="45" customHeight="1" spans="1:16">
      <c r="A1" s="45"/>
      <c r="B1" s="158" t="str">
        <f>YEAR(封面!$B$8)&amp;"年砚山县政府性基金预算支出调整表"</f>
        <v>2024年砚山县政府性基金预算支出调整表</v>
      </c>
      <c r="C1" s="158"/>
      <c r="D1" s="158"/>
      <c r="E1" s="158"/>
      <c r="F1" s="158"/>
      <c r="G1" s="158"/>
      <c r="I1" s="187"/>
      <c r="J1" s="187"/>
      <c r="K1" s="187"/>
      <c r="L1" s="187"/>
      <c r="M1" s="187"/>
      <c r="N1" s="187"/>
      <c r="O1" s="187"/>
      <c r="P1" s="154" t="s">
        <v>1230</v>
      </c>
    </row>
    <row r="2" s="151" customFormat="1" ht="20.15" customHeight="1" spans="2:15">
      <c r="B2" s="159" t="s">
        <v>1310</v>
      </c>
      <c r="C2" s="159"/>
      <c r="D2" s="159"/>
      <c r="E2" s="159"/>
      <c r="F2" s="159"/>
      <c r="G2" s="160" t="s">
        <v>49</v>
      </c>
      <c r="H2" s="161"/>
      <c r="I2" s="187"/>
      <c r="J2" s="187"/>
      <c r="K2" s="187"/>
      <c r="L2" s="187"/>
      <c r="M2" s="187"/>
      <c r="N2" s="187"/>
      <c r="O2" s="187"/>
    </row>
    <row r="3" s="152" customFormat="1" ht="45" customHeight="1" spans="1:15">
      <c r="A3" s="162" t="s">
        <v>50</v>
      </c>
      <c r="B3" s="163" t="s">
        <v>51</v>
      </c>
      <c r="C3" s="164" t="s">
        <v>52</v>
      </c>
      <c r="D3" s="162" t="s">
        <v>53</v>
      </c>
      <c r="E3" s="165"/>
      <c r="F3" s="166"/>
      <c r="G3" s="164" t="s">
        <v>1311</v>
      </c>
      <c r="H3" s="167" t="s">
        <v>55</v>
      </c>
      <c r="I3" s="187"/>
      <c r="J3" s="187"/>
      <c r="K3" s="187"/>
      <c r="L3" s="187"/>
      <c r="M3" s="187"/>
      <c r="N3" s="187"/>
      <c r="O3" s="187"/>
    </row>
    <row r="4" s="152" customFormat="1" ht="45" customHeight="1" spans="1:19">
      <c r="A4" s="168"/>
      <c r="B4" s="169"/>
      <c r="C4" s="170"/>
      <c r="D4" s="171" t="s">
        <v>56</v>
      </c>
      <c r="E4" s="172" t="s">
        <v>57</v>
      </c>
      <c r="F4" s="171" t="s">
        <v>58</v>
      </c>
      <c r="G4" s="170"/>
      <c r="H4" s="167" t="s">
        <v>59</v>
      </c>
      <c r="I4" s="187" t="s">
        <v>1312</v>
      </c>
      <c r="J4" s="187" t="s">
        <v>1313</v>
      </c>
      <c r="K4" s="187"/>
      <c r="L4" s="187"/>
      <c r="M4" s="187"/>
      <c r="N4" s="187"/>
      <c r="O4" s="187"/>
      <c r="R4" s="154"/>
      <c r="S4" s="154"/>
    </row>
    <row r="5" ht="31" customHeight="1" spans="1:8">
      <c r="A5" s="173">
        <v>207</v>
      </c>
      <c r="B5" s="174" t="s">
        <v>1314</v>
      </c>
      <c r="C5" s="175">
        <f>SUM(C6,C12,C18)</f>
        <v>32</v>
      </c>
      <c r="D5" s="175">
        <f>SUM(D6,D12,D18)</f>
        <v>-32</v>
      </c>
      <c r="E5" s="175">
        <f>SUM(E6,E12,E18)</f>
        <v>0</v>
      </c>
      <c r="F5" s="175">
        <f>SUM(F6,F12,F18)</f>
        <v>-32</v>
      </c>
      <c r="G5" s="175">
        <f>SUM(G6,G12,G18)</f>
        <v>0</v>
      </c>
      <c r="H5" s="176" t="str">
        <f>IF(LEN(A5)=3,"是",IF(B5&lt;&gt;"",IF(SUM(C5:D5)&lt;&gt;0,"是","否"),"是"))</f>
        <v>是</v>
      </c>
    </row>
    <row r="6" ht="31" customHeight="1" spans="1:8">
      <c r="A6" s="173">
        <v>20707</v>
      </c>
      <c r="B6" s="174" t="s">
        <v>1315</v>
      </c>
      <c r="C6" s="175">
        <f>SUM(C7:C11)</f>
        <v>32</v>
      </c>
      <c r="D6" s="175">
        <f>SUM(D7:D11)</f>
        <v>-32</v>
      </c>
      <c r="E6" s="175">
        <f>SUM(E7:E11)</f>
        <v>0</v>
      </c>
      <c r="F6" s="175">
        <f>SUM(F7:F11)</f>
        <v>-32</v>
      </c>
      <c r="G6" s="175">
        <f>SUM(G7:G11)</f>
        <v>0</v>
      </c>
      <c r="H6" s="176" t="s">
        <v>59</v>
      </c>
    </row>
    <row r="7" ht="36" customHeight="1" spans="1:8">
      <c r="A7" s="177">
        <v>2070701</v>
      </c>
      <c r="B7" s="178" t="s">
        <v>1316</v>
      </c>
      <c r="C7" s="179">
        <v>4</v>
      </c>
      <c r="D7" s="180">
        <f>SUM(E7:F7)</f>
        <v>-4</v>
      </c>
      <c r="E7" s="181"/>
      <c r="F7" s="181">
        <v>-4</v>
      </c>
      <c r="G7" s="181">
        <f>C7+D7</f>
        <v>0</v>
      </c>
      <c r="H7" s="176" t="s">
        <v>59</v>
      </c>
    </row>
    <row r="8" ht="36" customHeight="1" spans="1:8">
      <c r="A8" s="177">
        <v>2070702</v>
      </c>
      <c r="B8" s="178" t="s">
        <v>1317</v>
      </c>
      <c r="C8" s="182">
        <v>28</v>
      </c>
      <c r="D8" s="180">
        <f>SUM(E8:F8)</f>
        <v>-28</v>
      </c>
      <c r="E8" s="180"/>
      <c r="F8" s="180">
        <v>-28</v>
      </c>
      <c r="G8" s="180">
        <f>C8+D8</f>
        <v>0</v>
      </c>
      <c r="H8" s="176" t="s">
        <v>59</v>
      </c>
    </row>
    <row r="9" ht="31" hidden="1" customHeight="1" spans="1:8">
      <c r="A9" s="177">
        <v>2070703</v>
      </c>
      <c r="B9" s="178" t="s">
        <v>1318</v>
      </c>
      <c r="C9" s="180">
        <v>0</v>
      </c>
      <c r="D9" s="180">
        <f>SUM(E9:F9)</f>
        <v>0</v>
      </c>
      <c r="E9" s="180"/>
      <c r="F9" s="180"/>
      <c r="G9" s="180">
        <f>C9+D9</f>
        <v>0</v>
      </c>
      <c r="H9" s="176" t="str">
        <f t="shared" ref="H6:H69" si="0">IF(LEN(A9)=3,"是",IF(B9&lt;&gt;"",IF(SUM(C9:D9)&lt;&gt;0,"是","否"),"是"))</f>
        <v>否</v>
      </c>
    </row>
    <row r="10" ht="36" hidden="1" customHeight="1" spans="1:8">
      <c r="A10" s="177">
        <v>2070704</v>
      </c>
      <c r="B10" s="178" t="s">
        <v>1319</v>
      </c>
      <c r="C10" s="180">
        <v>0</v>
      </c>
      <c r="D10" s="180">
        <f>SUM(E10:F10)</f>
        <v>0</v>
      </c>
      <c r="E10" s="180"/>
      <c r="F10" s="180"/>
      <c r="G10" s="180">
        <f>C10+D10</f>
        <v>0</v>
      </c>
      <c r="H10" s="176" t="str">
        <f t="shared" si="0"/>
        <v>否</v>
      </c>
    </row>
    <row r="11" ht="36" hidden="1" customHeight="1" spans="1:8">
      <c r="A11" s="177">
        <v>2070799</v>
      </c>
      <c r="B11" s="178" t="s">
        <v>1320</v>
      </c>
      <c r="C11" s="180">
        <v>0</v>
      </c>
      <c r="D11" s="180">
        <f>SUM(E11:F11)</f>
        <v>0</v>
      </c>
      <c r="E11" s="180"/>
      <c r="F11" s="180"/>
      <c r="G11" s="180">
        <f>C11+D11</f>
        <v>0</v>
      </c>
      <c r="H11" s="176" t="str">
        <f t="shared" si="0"/>
        <v>否</v>
      </c>
    </row>
    <row r="12" ht="36" hidden="1" customHeight="1" spans="1:8">
      <c r="A12" s="173">
        <v>20709</v>
      </c>
      <c r="B12" s="174" t="s">
        <v>1321</v>
      </c>
      <c r="C12" s="183">
        <f>SUM(C13:C17)</f>
        <v>0</v>
      </c>
      <c r="D12" s="183">
        <f>SUM(D13:D17)</f>
        <v>0</v>
      </c>
      <c r="E12" s="183">
        <f>SUM(E13:E17)</f>
        <v>0</v>
      </c>
      <c r="F12" s="183">
        <f>SUM(F13:F17)</f>
        <v>0</v>
      </c>
      <c r="G12" s="183">
        <f>SUM(G13:G17)</f>
        <v>0</v>
      </c>
      <c r="H12" s="176" t="str">
        <f t="shared" si="0"/>
        <v>否</v>
      </c>
    </row>
    <row r="13" ht="36" hidden="1" customHeight="1" spans="1:8">
      <c r="A13" s="177">
        <v>2070901</v>
      </c>
      <c r="B13" s="178" t="s">
        <v>1322</v>
      </c>
      <c r="C13" s="180">
        <v>0</v>
      </c>
      <c r="D13" s="180">
        <f>SUM(E13:F13)</f>
        <v>0</v>
      </c>
      <c r="E13" s="180"/>
      <c r="F13" s="180"/>
      <c r="G13" s="180">
        <f>C13+D13</f>
        <v>0</v>
      </c>
      <c r="H13" s="176" t="str">
        <f t="shared" si="0"/>
        <v>否</v>
      </c>
    </row>
    <row r="14" ht="36" hidden="1" customHeight="1" spans="1:8">
      <c r="A14" s="177">
        <v>2070902</v>
      </c>
      <c r="B14" s="178" t="s">
        <v>1323</v>
      </c>
      <c r="C14" s="180">
        <v>0</v>
      </c>
      <c r="D14" s="180">
        <f>SUM(E14:F14)</f>
        <v>0</v>
      </c>
      <c r="E14" s="180"/>
      <c r="F14" s="180"/>
      <c r="G14" s="180">
        <f>C14+D14</f>
        <v>0</v>
      </c>
      <c r="H14" s="176" t="str">
        <f t="shared" si="0"/>
        <v>否</v>
      </c>
    </row>
    <row r="15" ht="36" hidden="1" customHeight="1" spans="1:8">
      <c r="A15" s="177">
        <v>2070903</v>
      </c>
      <c r="B15" s="178" t="s">
        <v>1324</v>
      </c>
      <c r="C15" s="180">
        <v>0</v>
      </c>
      <c r="D15" s="180">
        <f>SUM(E15:F15)</f>
        <v>0</v>
      </c>
      <c r="E15" s="180"/>
      <c r="F15" s="180"/>
      <c r="G15" s="180">
        <f>C15+D15</f>
        <v>0</v>
      </c>
      <c r="H15" s="176" t="str">
        <f t="shared" si="0"/>
        <v>否</v>
      </c>
    </row>
    <row r="16" ht="36" hidden="1" customHeight="1" spans="1:8">
      <c r="A16" s="177">
        <v>2070904</v>
      </c>
      <c r="B16" s="178" t="s">
        <v>1325</v>
      </c>
      <c r="C16" s="180">
        <v>0</v>
      </c>
      <c r="D16" s="180">
        <f>SUM(E16:F16)</f>
        <v>0</v>
      </c>
      <c r="E16" s="180"/>
      <c r="F16" s="180"/>
      <c r="G16" s="180">
        <f>C16+D16</f>
        <v>0</v>
      </c>
      <c r="H16" s="176" t="str">
        <f t="shared" si="0"/>
        <v>否</v>
      </c>
    </row>
    <row r="17" ht="36" hidden="1" customHeight="1" spans="1:8">
      <c r="A17" s="177">
        <v>2070999</v>
      </c>
      <c r="B17" s="178" t="s">
        <v>1326</v>
      </c>
      <c r="C17" s="180">
        <v>0</v>
      </c>
      <c r="D17" s="180">
        <f>SUM(E17:F17)</f>
        <v>0</v>
      </c>
      <c r="E17" s="180"/>
      <c r="F17" s="180"/>
      <c r="G17" s="180">
        <f>C17+D17</f>
        <v>0</v>
      </c>
      <c r="H17" s="176" t="str">
        <f t="shared" si="0"/>
        <v>否</v>
      </c>
    </row>
    <row r="18" ht="36" hidden="1" customHeight="1" spans="1:8">
      <c r="A18" s="173">
        <v>20710</v>
      </c>
      <c r="B18" s="174" t="s">
        <v>1327</v>
      </c>
      <c r="C18" s="183">
        <f>SUM(C19:C20)</f>
        <v>0</v>
      </c>
      <c r="D18" s="183">
        <f>SUM(D19:D20)</f>
        <v>0</v>
      </c>
      <c r="E18" s="183">
        <f>SUM(E19:E20)</f>
        <v>0</v>
      </c>
      <c r="F18" s="183">
        <f>SUM(F19:F20)</f>
        <v>0</v>
      </c>
      <c r="G18" s="183">
        <f>SUM(G19:G20)</f>
        <v>0</v>
      </c>
      <c r="H18" s="176" t="str">
        <f t="shared" si="0"/>
        <v>否</v>
      </c>
    </row>
    <row r="19" ht="36" hidden="1" customHeight="1" spans="1:8">
      <c r="A19" s="177">
        <v>2071001</v>
      </c>
      <c r="B19" s="178" t="s">
        <v>1328</v>
      </c>
      <c r="C19" s="180">
        <v>0</v>
      </c>
      <c r="D19" s="180">
        <f>SUM(E19:F19)</f>
        <v>0</v>
      </c>
      <c r="E19" s="180"/>
      <c r="F19" s="180"/>
      <c r="G19" s="180">
        <f>C19+D19</f>
        <v>0</v>
      </c>
      <c r="H19" s="176" t="str">
        <f t="shared" si="0"/>
        <v>否</v>
      </c>
    </row>
    <row r="20" ht="36" hidden="1" customHeight="1" spans="1:8">
      <c r="A20" s="177">
        <v>2071099</v>
      </c>
      <c r="B20" s="178" t="s">
        <v>1329</v>
      </c>
      <c r="C20" s="180">
        <v>0</v>
      </c>
      <c r="D20" s="180">
        <f>SUM(E20:F20)</f>
        <v>0</v>
      </c>
      <c r="E20" s="180"/>
      <c r="F20" s="180"/>
      <c r="G20" s="180">
        <f>C20+D20</f>
        <v>0</v>
      </c>
      <c r="H20" s="176" t="str">
        <f t="shared" si="0"/>
        <v>否</v>
      </c>
    </row>
    <row r="21" ht="31" customHeight="1" spans="1:8">
      <c r="A21" s="173">
        <v>208</v>
      </c>
      <c r="B21" s="174" t="s">
        <v>1330</v>
      </c>
      <c r="C21" s="175">
        <f>SUM(C22,C26,C30)</f>
        <v>0</v>
      </c>
      <c r="D21" s="175">
        <f>SUM(D22,D26,D30)</f>
        <v>0</v>
      </c>
      <c r="E21" s="175">
        <f>SUM(E22,E26,E30)</f>
        <v>0</v>
      </c>
      <c r="F21" s="175">
        <f>SUM(F22,F26,F30)</f>
        <v>0</v>
      </c>
      <c r="G21" s="175">
        <f>SUM(G22,G26,G30)</f>
        <v>0</v>
      </c>
      <c r="H21" s="176" t="str">
        <f>IF(LEN(A21)=3,"是",IF(B21&lt;&gt;"",IF(SUM(C21:D21)&lt;&gt;0,"是","否"),"是"))</f>
        <v>是</v>
      </c>
    </row>
    <row r="22" ht="36" hidden="1" customHeight="1" spans="1:8">
      <c r="A22" s="173">
        <v>20822</v>
      </c>
      <c r="B22" s="174" t="s">
        <v>1331</v>
      </c>
      <c r="C22" s="184">
        <f>SUM(C23:C25)</f>
        <v>0</v>
      </c>
      <c r="D22" s="184">
        <f>SUM(D23:D25)</f>
        <v>0</v>
      </c>
      <c r="E22" s="184">
        <f>SUM(E23:E25)</f>
        <v>0</v>
      </c>
      <c r="F22" s="184">
        <f>SUM(F23:F25)</f>
        <v>0</v>
      </c>
      <c r="G22" s="184">
        <f>SUM(G23:G25)</f>
        <v>0</v>
      </c>
      <c r="H22" s="176" t="str">
        <f t="shared" si="0"/>
        <v>否</v>
      </c>
    </row>
    <row r="23" ht="36" hidden="1" customHeight="1" spans="1:8">
      <c r="A23" s="177">
        <v>2082201</v>
      </c>
      <c r="B23" s="178" t="s">
        <v>1332</v>
      </c>
      <c r="C23" s="179"/>
      <c r="D23" s="181">
        <f>SUM(E23:F23)</f>
        <v>0</v>
      </c>
      <c r="E23" s="181"/>
      <c r="F23" s="179"/>
      <c r="G23" s="181">
        <f>C23+D23</f>
        <v>0</v>
      </c>
      <c r="H23" s="176" t="str">
        <f t="shared" si="0"/>
        <v>否</v>
      </c>
    </row>
    <row r="24" ht="36" hidden="1" customHeight="1" spans="1:8">
      <c r="A24" s="177">
        <v>2082202</v>
      </c>
      <c r="B24" s="178" t="s">
        <v>1333</v>
      </c>
      <c r="C24" s="179"/>
      <c r="D24" s="181">
        <f>SUM(E24:F24)</f>
        <v>0</v>
      </c>
      <c r="E24" s="181"/>
      <c r="F24" s="181"/>
      <c r="G24" s="181">
        <f>C24+D24</f>
        <v>0</v>
      </c>
      <c r="H24" s="176" t="str">
        <f t="shared" si="0"/>
        <v>否</v>
      </c>
    </row>
    <row r="25" ht="36" hidden="1" customHeight="1" spans="1:8">
      <c r="A25" s="177">
        <v>2082299</v>
      </c>
      <c r="B25" s="178" t="s">
        <v>1334</v>
      </c>
      <c r="C25" s="180">
        <v>0</v>
      </c>
      <c r="D25" s="180">
        <f>SUM(E25:F25)</f>
        <v>0</v>
      </c>
      <c r="E25" s="180"/>
      <c r="F25" s="180"/>
      <c r="G25" s="180">
        <f>C25+D25</f>
        <v>0</v>
      </c>
      <c r="H25" s="176" t="str">
        <f t="shared" si="0"/>
        <v>否</v>
      </c>
    </row>
    <row r="26" ht="36" hidden="1" customHeight="1" spans="1:8">
      <c r="A26" s="173">
        <v>20823</v>
      </c>
      <c r="B26" s="174" t="s">
        <v>1335</v>
      </c>
      <c r="C26" s="184">
        <f>SUM(C27:C29)</f>
        <v>0</v>
      </c>
      <c r="D26" s="184">
        <f>SUM(D27:D29)</f>
        <v>0</v>
      </c>
      <c r="E26" s="184">
        <f>SUM(E27:E29)</f>
        <v>0</v>
      </c>
      <c r="F26" s="184">
        <f>SUM(F27:F29)</f>
        <v>0</v>
      </c>
      <c r="G26" s="184">
        <f>SUM(G27:G29)</f>
        <v>0</v>
      </c>
      <c r="H26" s="176" t="str">
        <f t="shared" si="0"/>
        <v>否</v>
      </c>
    </row>
    <row r="27" ht="36" hidden="1" customHeight="1" spans="1:8">
      <c r="A27" s="177">
        <v>2082301</v>
      </c>
      <c r="B27" s="178" t="s">
        <v>1332</v>
      </c>
      <c r="C27" s="180">
        <v>0</v>
      </c>
      <c r="D27" s="180">
        <f>SUM(E27:F27)</f>
        <v>0</v>
      </c>
      <c r="E27" s="180"/>
      <c r="F27" s="180"/>
      <c r="G27" s="180">
        <f>C27+D27</f>
        <v>0</v>
      </c>
      <c r="H27" s="176" t="str">
        <f t="shared" si="0"/>
        <v>否</v>
      </c>
    </row>
    <row r="28" ht="36" hidden="1" customHeight="1" spans="1:8">
      <c r="A28" s="177">
        <v>2082302</v>
      </c>
      <c r="B28" s="178" t="s">
        <v>1333</v>
      </c>
      <c r="C28" s="180">
        <v>0</v>
      </c>
      <c r="D28" s="180">
        <f>SUM(E28:F28)</f>
        <v>0</v>
      </c>
      <c r="E28" s="180"/>
      <c r="F28" s="180"/>
      <c r="G28" s="180">
        <f>C28+D28</f>
        <v>0</v>
      </c>
      <c r="H28" s="176" t="str">
        <f t="shared" si="0"/>
        <v>否</v>
      </c>
    </row>
    <row r="29" ht="36" hidden="1" customHeight="1" spans="1:19">
      <c r="A29" s="177">
        <v>2082399</v>
      </c>
      <c r="B29" s="178" t="s">
        <v>1336</v>
      </c>
      <c r="C29" s="179"/>
      <c r="D29" s="181">
        <f>SUM(E29:F29)</f>
        <v>0</v>
      </c>
      <c r="E29" s="181"/>
      <c r="F29" s="179"/>
      <c r="G29" s="181">
        <f>C29+D29</f>
        <v>0</v>
      </c>
      <c r="H29" s="176" t="str">
        <f t="shared" si="0"/>
        <v>否</v>
      </c>
      <c r="R29" s="153"/>
      <c r="S29" s="153"/>
    </row>
    <row r="30" s="153" customFormat="1" ht="36" hidden="1" customHeight="1" spans="1:19">
      <c r="A30" s="173">
        <v>20829</v>
      </c>
      <c r="B30" s="174" t="s">
        <v>1337</v>
      </c>
      <c r="C30" s="183">
        <f>SUM(C31:C32)</f>
        <v>0</v>
      </c>
      <c r="D30" s="183">
        <f>SUM(D31:D32)</f>
        <v>0</v>
      </c>
      <c r="E30" s="183">
        <f>SUM(E31:E32)</f>
        <v>0</v>
      </c>
      <c r="F30" s="183">
        <f>SUM(F31:F32)</f>
        <v>0</v>
      </c>
      <c r="G30" s="183">
        <f>SUM(G31:G32)</f>
        <v>0</v>
      </c>
      <c r="H30" s="176" t="str">
        <f t="shared" si="0"/>
        <v>否</v>
      </c>
      <c r="R30" s="154"/>
      <c r="S30" s="154"/>
    </row>
    <row r="31" ht="36" hidden="1" customHeight="1" spans="1:8">
      <c r="A31" s="177">
        <v>2082901</v>
      </c>
      <c r="B31" s="178" t="s">
        <v>1333</v>
      </c>
      <c r="C31" s="180">
        <v>0</v>
      </c>
      <c r="D31" s="180">
        <f>SUM(E31:F31)</f>
        <v>0</v>
      </c>
      <c r="E31" s="180"/>
      <c r="F31" s="180"/>
      <c r="G31" s="180">
        <f>C31+D31</f>
        <v>0</v>
      </c>
      <c r="H31" s="176" t="str">
        <f t="shared" si="0"/>
        <v>否</v>
      </c>
    </row>
    <row r="32" ht="36" hidden="1" customHeight="1" spans="1:8">
      <c r="A32" s="177">
        <v>2082999</v>
      </c>
      <c r="B32" s="178" t="s">
        <v>1338</v>
      </c>
      <c r="C32" s="180">
        <v>0</v>
      </c>
      <c r="D32" s="180">
        <f>SUM(E32:F32)</f>
        <v>0</v>
      </c>
      <c r="E32" s="180"/>
      <c r="F32" s="180"/>
      <c r="G32" s="180">
        <f>C32+D32</f>
        <v>0</v>
      </c>
      <c r="H32" s="176" t="str">
        <f t="shared" si="0"/>
        <v>否</v>
      </c>
    </row>
    <row r="33" ht="31" customHeight="1" spans="1:8">
      <c r="A33" s="173">
        <v>211</v>
      </c>
      <c r="B33" s="174" t="s">
        <v>1339</v>
      </c>
      <c r="C33" s="185">
        <f>SUM(C34,C39)</f>
        <v>0</v>
      </c>
      <c r="D33" s="185">
        <f>SUM(D34,D39)</f>
        <v>0</v>
      </c>
      <c r="E33" s="185">
        <f>SUM(E34,E39)</f>
        <v>0</v>
      </c>
      <c r="F33" s="185">
        <f>SUM(F34,F39)</f>
        <v>0</v>
      </c>
      <c r="G33" s="185">
        <f>SUM(G34,G39)</f>
        <v>0</v>
      </c>
      <c r="H33" s="176" t="str">
        <f>IF(LEN(A33)=3,"是",IF(B33&lt;&gt;"",IF(SUM(C33:D33)&lt;&gt;0,"是","否"),"是"))</f>
        <v>是</v>
      </c>
    </row>
    <row r="34" ht="36" hidden="1" customHeight="1" spans="1:8">
      <c r="A34" s="173">
        <v>21160</v>
      </c>
      <c r="B34" s="174" t="s">
        <v>1340</v>
      </c>
      <c r="C34" s="183">
        <f>SUM(C35:C38)</f>
        <v>0</v>
      </c>
      <c r="D34" s="183">
        <f>SUM(D35:D38)</f>
        <v>0</v>
      </c>
      <c r="E34" s="183">
        <f>SUM(E35:E38)</f>
        <v>0</v>
      </c>
      <c r="F34" s="183">
        <f>SUM(F35:F38)</f>
        <v>0</v>
      </c>
      <c r="G34" s="183">
        <f>SUM(G35:G38)</f>
        <v>0</v>
      </c>
      <c r="H34" s="176" t="str">
        <f t="shared" si="0"/>
        <v>否</v>
      </c>
    </row>
    <row r="35" ht="36" hidden="1" customHeight="1" spans="1:8">
      <c r="A35" s="177">
        <v>2116001</v>
      </c>
      <c r="B35" s="178" t="s">
        <v>1341</v>
      </c>
      <c r="C35" s="180">
        <v>0</v>
      </c>
      <c r="D35" s="180">
        <f>SUM(E35:F35)</f>
        <v>0</v>
      </c>
      <c r="E35" s="180"/>
      <c r="F35" s="180"/>
      <c r="G35" s="180">
        <f>C35+D35</f>
        <v>0</v>
      </c>
      <c r="H35" s="176" t="str">
        <f t="shared" si="0"/>
        <v>否</v>
      </c>
    </row>
    <row r="36" ht="36" hidden="1" customHeight="1" spans="1:8">
      <c r="A36" s="177">
        <v>2116002</v>
      </c>
      <c r="B36" s="178" t="s">
        <v>1342</v>
      </c>
      <c r="C36" s="180">
        <v>0</v>
      </c>
      <c r="D36" s="180">
        <f>SUM(E36:F36)</f>
        <v>0</v>
      </c>
      <c r="E36" s="180"/>
      <c r="F36" s="180"/>
      <c r="G36" s="180">
        <f>C36+D36</f>
        <v>0</v>
      </c>
      <c r="H36" s="176" t="str">
        <f t="shared" si="0"/>
        <v>否</v>
      </c>
    </row>
    <row r="37" ht="36" hidden="1" customHeight="1" spans="1:19">
      <c r="A37" s="177">
        <v>2116003</v>
      </c>
      <c r="B37" s="178" t="s">
        <v>1343</v>
      </c>
      <c r="C37" s="180">
        <v>0</v>
      </c>
      <c r="D37" s="180">
        <f>SUM(E37:F37)</f>
        <v>0</v>
      </c>
      <c r="E37" s="180"/>
      <c r="F37" s="180"/>
      <c r="G37" s="180">
        <f>C37+D37</f>
        <v>0</v>
      </c>
      <c r="H37" s="176" t="str">
        <f t="shared" si="0"/>
        <v>否</v>
      </c>
      <c r="R37" s="153"/>
      <c r="S37" s="153"/>
    </row>
    <row r="38" s="153" customFormat="1" ht="36" hidden="1" customHeight="1" spans="1:19">
      <c r="A38" s="177">
        <v>2116099</v>
      </c>
      <c r="B38" s="178" t="s">
        <v>1344</v>
      </c>
      <c r="C38" s="180">
        <v>0</v>
      </c>
      <c r="D38" s="180">
        <f>SUM(E38:F38)</f>
        <v>0</v>
      </c>
      <c r="E38" s="180"/>
      <c r="F38" s="180"/>
      <c r="G38" s="180">
        <f>C38+D38</f>
        <v>0</v>
      </c>
      <c r="H38" s="176" t="str">
        <f t="shared" si="0"/>
        <v>否</v>
      </c>
      <c r="R38" s="154"/>
      <c r="S38" s="154"/>
    </row>
    <row r="39" ht="36" hidden="1" customHeight="1" spans="1:8">
      <c r="A39" s="173">
        <v>21161</v>
      </c>
      <c r="B39" s="174" t="s">
        <v>1345</v>
      </c>
      <c r="C39" s="183">
        <f>SUM(C40:C43)</f>
        <v>0</v>
      </c>
      <c r="D39" s="183">
        <f>SUM(D40:D43)</f>
        <v>0</v>
      </c>
      <c r="E39" s="183">
        <f>SUM(E40:E43)</f>
        <v>0</v>
      </c>
      <c r="F39" s="183">
        <f>SUM(F40:F43)</f>
        <v>0</v>
      </c>
      <c r="G39" s="183">
        <f>SUM(G40:G43)</f>
        <v>0</v>
      </c>
      <c r="H39" s="176" t="str">
        <f t="shared" si="0"/>
        <v>否</v>
      </c>
    </row>
    <row r="40" ht="36" hidden="1" customHeight="1" spans="1:8">
      <c r="A40" s="177">
        <v>2116101</v>
      </c>
      <c r="B40" s="178" t="s">
        <v>1346</v>
      </c>
      <c r="C40" s="180">
        <v>0</v>
      </c>
      <c r="D40" s="180">
        <f>SUM(E40:F40)</f>
        <v>0</v>
      </c>
      <c r="E40" s="180"/>
      <c r="F40" s="180"/>
      <c r="G40" s="180">
        <f>C40+D40</f>
        <v>0</v>
      </c>
      <c r="H40" s="176" t="str">
        <f t="shared" si="0"/>
        <v>否</v>
      </c>
    </row>
    <row r="41" ht="36" hidden="1" customHeight="1" spans="1:8">
      <c r="A41" s="177">
        <v>2116102</v>
      </c>
      <c r="B41" s="178" t="s">
        <v>1347</v>
      </c>
      <c r="C41" s="180">
        <v>0</v>
      </c>
      <c r="D41" s="180">
        <f>SUM(E41:F41)</f>
        <v>0</v>
      </c>
      <c r="E41" s="180"/>
      <c r="F41" s="180"/>
      <c r="G41" s="180">
        <f>C41+D41</f>
        <v>0</v>
      </c>
      <c r="H41" s="176" t="str">
        <f t="shared" si="0"/>
        <v>否</v>
      </c>
    </row>
    <row r="42" ht="36" hidden="1" customHeight="1" spans="1:8">
      <c r="A42" s="177">
        <v>2116103</v>
      </c>
      <c r="B42" s="178" t="s">
        <v>1348</v>
      </c>
      <c r="C42" s="180">
        <v>0</v>
      </c>
      <c r="D42" s="180">
        <f>SUM(E42:F42)</f>
        <v>0</v>
      </c>
      <c r="E42" s="180"/>
      <c r="F42" s="180"/>
      <c r="G42" s="180">
        <f>C42+D42</f>
        <v>0</v>
      </c>
      <c r="H42" s="176" t="str">
        <f t="shared" si="0"/>
        <v>否</v>
      </c>
    </row>
    <row r="43" ht="36" hidden="1" customHeight="1" spans="1:8">
      <c r="A43" s="177">
        <v>2116104</v>
      </c>
      <c r="B43" s="178" t="s">
        <v>1349</v>
      </c>
      <c r="C43" s="180">
        <v>0</v>
      </c>
      <c r="D43" s="180">
        <f>SUM(E43:F43)</f>
        <v>0</v>
      </c>
      <c r="E43" s="180"/>
      <c r="F43" s="180"/>
      <c r="G43" s="180">
        <f>C43+D43</f>
        <v>0</v>
      </c>
      <c r="H43" s="176" t="str">
        <f t="shared" si="0"/>
        <v>否</v>
      </c>
    </row>
    <row r="44" ht="31" customHeight="1" spans="1:9">
      <c r="A44" s="173">
        <v>212</v>
      </c>
      <c r="B44" s="174" t="s">
        <v>1350</v>
      </c>
      <c r="C44" s="175">
        <f>SUM(C45,C61,C65,C66,C72,C76,C80,C84,C90,C93)</f>
        <v>37193</v>
      </c>
      <c r="D44" s="175">
        <f>SUM(D45,D61,D65,D66,D72,D76,D80,D84,D90,D93)</f>
        <v>-6238</v>
      </c>
      <c r="E44" s="175">
        <f>SUM(E45,E61,E65,E66,E72,E76,E80,E84,E90,E93)</f>
        <v>0</v>
      </c>
      <c r="F44" s="175">
        <f>SUM(F45,F61,F65,F66,F72,F76,F80,F84,F90,F93)</f>
        <v>-6238</v>
      </c>
      <c r="G44" s="175">
        <f>SUM(G45,G61,G65,G66,G72,G76,G80,G84,G90,G93)</f>
        <v>30955</v>
      </c>
      <c r="H44" s="176" t="str">
        <f>IF(LEN(A44)=3,"是",IF(B44&lt;&gt;"",IF(SUM(C44:D44)&lt;&gt;0,"是","否"),"是"))</f>
        <v>是</v>
      </c>
      <c r="I44" s="154">
        <v>25938</v>
      </c>
    </row>
    <row r="45" ht="31" customHeight="1" spans="1:9">
      <c r="A45" s="173">
        <v>21208</v>
      </c>
      <c r="B45" s="174" t="s">
        <v>1351</v>
      </c>
      <c r="C45" s="175">
        <f>SUM(C46:C60)</f>
        <v>35393</v>
      </c>
      <c r="D45" s="175">
        <f>SUM(D46:D60)</f>
        <v>-5954</v>
      </c>
      <c r="E45" s="175">
        <f>SUM(E46:E60)</f>
        <v>0</v>
      </c>
      <c r="F45" s="175">
        <f>SUM(F46:F60)</f>
        <v>-5954</v>
      </c>
      <c r="G45" s="175">
        <f>SUM(G46:G60)</f>
        <v>29439</v>
      </c>
      <c r="H45" s="176" t="str">
        <f>IF(LEN(A45)=3,"是",IF(B45&lt;&gt;"",IF(SUM(C45:D45)&lt;&gt;0,"是","否"),"是"))</f>
        <v>是</v>
      </c>
      <c r="I45" s="154">
        <v>24438</v>
      </c>
    </row>
    <row r="46" ht="36" customHeight="1" spans="1:9">
      <c r="A46" s="177">
        <v>2120801</v>
      </c>
      <c r="B46" s="178" t="s">
        <v>1352</v>
      </c>
      <c r="C46" s="179">
        <v>999</v>
      </c>
      <c r="D46" s="181">
        <f>SUM(E46:F46)</f>
        <v>3001</v>
      </c>
      <c r="E46" s="181"/>
      <c r="F46" s="179">
        <v>3001</v>
      </c>
      <c r="G46" s="181">
        <f t="shared" ref="G46:G60" si="1">C46+D46</f>
        <v>4000</v>
      </c>
      <c r="H46" s="176" t="str">
        <f>IF(LEN(A46)=3,"是",IF(B46&lt;&gt;"",IF(SUM(C46:D46)&lt;&gt;0,"是","否"),"是"))</f>
        <v>是</v>
      </c>
      <c r="I46" s="154">
        <v>4000</v>
      </c>
    </row>
    <row r="47" ht="36" hidden="1" customHeight="1" spans="1:9">
      <c r="A47" s="177">
        <v>2120802</v>
      </c>
      <c r="B47" s="178" t="s">
        <v>1353</v>
      </c>
      <c r="C47" s="180">
        <v>0</v>
      </c>
      <c r="D47" s="180">
        <f t="shared" ref="D46:D60" si="2">SUM(E47:F47)</f>
        <v>0</v>
      </c>
      <c r="E47" s="180"/>
      <c r="F47" s="180"/>
      <c r="G47" s="180">
        <f t="shared" si="1"/>
        <v>0</v>
      </c>
      <c r="H47" s="176" t="str">
        <f t="shared" si="0"/>
        <v>否</v>
      </c>
      <c r="I47" s="154">
        <v>0</v>
      </c>
    </row>
    <row r="48" ht="36" hidden="1" customHeight="1" spans="1:9">
      <c r="A48" s="177">
        <v>2120803</v>
      </c>
      <c r="B48" s="178" t="s">
        <v>1354</v>
      </c>
      <c r="C48" s="179"/>
      <c r="D48" s="181">
        <f t="shared" si="2"/>
        <v>0</v>
      </c>
      <c r="E48" s="181"/>
      <c r="F48" s="179"/>
      <c r="G48" s="181">
        <f t="shared" si="1"/>
        <v>0</v>
      </c>
      <c r="H48" s="176" t="str">
        <f t="shared" si="0"/>
        <v>否</v>
      </c>
      <c r="I48" s="154">
        <v>0</v>
      </c>
    </row>
    <row r="49" ht="36" customHeight="1" spans="1:9">
      <c r="A49" s="177">
        <v>2120804</v>
      </c>
      <c r="B49" s="178" t="s">
        <v>1355</v>
      </c>
      <c r="C49" s="179">
        <v>6600</v>
      </c>
      <c r="D49" s="181">
        <f>SUM(E49:F49)</f>
        <v>3257</v>
      </c>
      <c r="E49" s="181"/>
      <c r="F49" s="179">
        <v>3257</v>
      </c>
      <c r="G49" s="181">
        <f t="shared" si="1"/>
        <v>9857</v>
      </c>
      <c r="H49" s="176" t="str">
        <f>IF(LEN(A49)=3,"是",IF(B49&lt;&gt;"",IF(SUM(C49:D49)&lt;&gt;0,"是","否"),"是"))</f>
        <v>是</v>
      </c>
      <c r="I49" s="154">
        <v>9857</v>
      </c>
    </row>
    <row r="50" ht="36" hidden="1" customHeight="1" spans="1:9">
      <c r="A50" s="177">
        <v>2120805</v>
      </c>
      <c r="B50" s="178" t="s">
        <v>1356</v>
      </c>
      <c r="C50" s="181"/>
      <c r="D50" s="181">
        <f t="shared" si="2"/>
        <v>0</v>
      </c>
      <c r="E50" s="181"/>
      <c r="F50" s="181"/>
      <c r="G50" s="181">
        <f t="shared" si="1"/>
        <v>0</v>
      </c>
      <c r="H50" s="176" t="str">
        <f t="shared" si="0"/>
        <v>否</v>
      </c>
      <c r="I50" s="154">
        <v>0</v>
      </c>
    </row>
    <row r="51" ht="36" hidden="1" customHeight="1" spans="1:9">
      <c r="A51" s="177">
        <v>2120806</v>
      </c>
      <c r="B51" s="178" t="s">
        <v>1357</v>
      </c>
      <c r="C51" s="180">
        <v>0</v>
      </c>
      <c r="D51" s="180">
        <f t="shared" si="2"/>
        <v>0</v>
      </c>
      <c r="E51" s="180"/>
      <c r="F51" s="180"/>
      <c r="G51" s="180">
        <f t="shared" si="1"/>
        <v>0</v>
      </c>
      <c r="H51" s="176" t="str">
        <f t="shared" si="0"/>
        <v>否</v>
      </c>
      <c r="I51" s="154">
        <v>0</v>
      </c>
    </row>
    <row r="52" ht="36" hidden="1" customHeight="1" spans="1:9">
      <c r="A52" s="177">
        <v>2120807</v>
      </c>
      <c r="B52" s="178" t="s">
        <v>1358</v>
      </c>
      <c r="C52" s="180">
        <v>0</v>
      </c>
      <c r="D52" s="180">
        <f t="shared" si="2"/>
        <v>0</v>
      </c>
      <c r="E52" s="180"/>
      <c r="F52" s="180"/>
      <c r="G52" s="180">
        <f t="shared" si="1"/>
        <v>0</v>
      </c>
      <c r="H52" s="176" t="str">
        <f t="shared" si="0"/>
        <v>否</v>
      </c>
      <c r="I52" s="154">
        <v>0</v>
      </c>
    </row>
    <row r="53" ht="36" hidden="1" customHeight="1" spans="1:9">
      <c r="A53" s="177">
        <v>2120809</v>
      </c>
      <c r="B53" s="178" t="s">
        <v>1359</v>
      </c>
      <c r="C53" s="180">
        <v>0</v>
      </c>
      <c r="D53" s="180">
        <f t="shared" si="2"/>
        <v>0</v>
      </c>
      <c r="E53" s="180"/>
      <c r="F53" s="180"/>
      <c r="G53" s="180">
        <f t="shared" si="1"/>
        <v>0</v>
      </c>
      <c r="H53" s="176" t="str">
        <f t="shared" si="0"/>
        <v>否</v>
      </c>
      <c r="I53" s="154">
        <v>0</v>
      </c>
    </row>
    <row r="54" ht="36" hidden="1" customHeight="1" spans="1:9">
      <c r="A54" s="177">
        <v>2120810</v>
      </c>
      <c r="B54" s="178" t="s">
        <v>1360</v>
      </c>
      <c r="C54" s="180">
        <v>0</v>
      </c>
      <c r="D54" s="180">
        <f t="shared" si="2"/>
        <v>0</v>
      </c>
      <c r="E54" s="180"/>
      <c r="F54" s="180"/>
      <c r="G54" s="180">
        <f t="shared" si="1"/>
        <v>0</v>
      </c>
      <c r="H54" s="176" t="str">
        <f t="shared" si="0"/>
        <v>否</v>
      </c>
      <c r="I54" s="154">
        <v>0</v>
      </c>
    </row>
    <row r="55" ht="36" hidden="1" customHeight="1" spans="1:9">
      <c r="A55" s="177">
        <v>2120811</v>
      </c>
      <c r="B55" s="178" t="s">
        <v>1361</v>
      </c>
      <c r="C55" s="180">
        <v>0</v>
      </c>
      <c r="D55" s="180">
        <f t="shared" si="2"/>
        <v>0</v>
      </c>
      <c r="E55" s="180"/>
      <c r="F55" s="180"/>
      <c r="G55" s="180">
        <f t="shared" si="1"/>
        <v>0</v>
      </c>
      <c r="H55" s="176" t="str">
        <f t="shared" si="0"/>
        <v>否</v>
      </c>
      <c r="I55" s="154">
        <v>0</v>
      </c>
    </row>
    <row r="56" ht="36" hidden="1" customHeight="1" spans="1:9">
      <c r="A56" s="177">
        <v>2120813</v>
      </c>
      <c r="B56" s="178" t="s">
        <v>1081</v>
      </c>
      <c r="C56" s="180">
        <v>0</v>
      </c>
      <c r="D56" s="180">
        <f t="shared" si="2"/>
        <v>0</v>
      </c>
      <c r="E56" s="180"/>
      <c r="F56" s="180"/>
      <c r="G56" s="180">
        <f t="shared" si="1"/>
        <v>0</v>
      </c>
      <c r="H56" s="176" t="str">
        <f t="shared" si="0"/>
        <v>否</v>
      </c>
      <c r="I56" s="154">
        <v>0</v>
      </c>
    </row>
    <row r="57" ht="36" customHeight="1" spans="1:9">
      <c r="A57" s="177">
        <v>2120814</v>
      </c>
      <c r="B57" s="186" t="s">
        <v>1362</v>
      </c>
      <c r="C57" s="179">
        <v>3833</v>
      </c>
      <c r="D57" s="181">
        <f>SUM(E57:F57)</f>
        <v>-3233</v>
      </c>
      <c r="E57" s="181"/>
      <c r="F57" s="179">
        <v>-3233</v>
      </c>
      <c r="G57" s="181">
        <f t="shared" si="1"/>
        <v>600</v>
      </c>
      <c r="H57" s="176" t="str">
        <f>IF(LEN(A57)=3,"是",IF(B57&lt;&gt;"",IF(SUM(C57:D57)&lt;&gt;0,"是","否"),"是"))</f>
        <v>是</v>
      </c>
      <c r="I57" s="154">
        <v>600</v>
      </c>
    </row>
    <row r="58" ht="31" hidden="1" customHeight="1" spans="1:9">
      <c r="A58" s="177">
        <v>2120815</v>
      </c>
      <c r="B58" s="186" t="s">
        <v>1363</v>
      </c>
      <c r="C58" s="179"/>
      <c r="D58" s="181">
        <f t="shared" si="2"/>
        <v>0</v>
      </c>
      <c r="E58" s="181"/>
      <c r="F58" s="181"/>
      <c r="G58" s="181">
        <f t="shared" si="1"/>
        <v>0</v>
      </c>
      <c r="H58" s="176" t="str">
        <f t="shared" si="0"/>
        <v>否</v>
      </c>
      <c r="I58" s="154">
        <v>0</v>
      </c>
    </row>
    <row r="59" ht="36" hidden="1" customHeight="1" spans="1:9">
      <c r="A59" s="177">
        <v>2120816</v>
      </c>
      <c r="B59" s="186" t="s">
        <v>1364</v>
      </c>
      <c r="C59" s="180">
        <v>0</v>
      </c>
      <c r="D59" s="180">
        <f t="shared" si="2"/>
        <v>0</v>
      </c>
      <c r="E59" s="180"/>
      <c r="F59" s="180"/>
      <c r="G59" s="180">
        <f t="shared" si="1"/>
        <v>0</v>
      </c>
      <c r="H59" s="176" t="str">
        <f t="shared" si="0"/>
        <v>否</v>
      </c>
      <c r="I59" s="154">
        <v>0</v>
      </c>
    </row>
    <row r="60" ht="36" customHeight="1" spans="1:10">
      <c r="A60" s="177">
        <v>2120899</v>
      </c>
      <c r="B60" s="178" t="s">
        <v>1365</v>
      </c>
      <c r="C60" s="179">
        <v>23961</v>
      </c>
      <c r="D60" s="181">
        <f>SUM(E60:F60)</f>
        <v>-8979</v>
      </c>
      <c r="E60" s="181"/>
      <c r="F60" s="179">
        <v>-8979</v>
      </c>
      <c r="G60" s="181">
        <f t="shared" si="1"/>
        <v>14982</v>
      </c>
      <c r="H60" s="176" t="str">
        <f>IF(LEN(A60)=3,"是",IF(B60&lt;&gt;"",IF(SUM(C60:D60)&lt;&gt;0,"是","否"),"是"))</f>
        <v>是</v>
      </c>
      <c r="I60" s="154">
        <v>9982</v>
      </c>
      <c r="J60" s="154">
        <v>5000</v>
      </c>
    </row>
    <row r="61" ht="36" hidden="1" customHeight="1" spans="1:9">
      <c r="A61" s="173">
        <v>21210</v>
      </c>
      <c r="B61" s="174" t="s">
        <v>1366</v>
      </c>
      <c r="C61" s="183">
        <f>SUM(C62:C64)</f>
        <v>0</v>
      </c>
      <c r="D61" s="183">
        <f>SUM(D62:D64)</f>
        <v>0</v>
      </c>
      <c r="E61" s="183">
        <f>SUM(E62:E64)</f>
        <v>0</v>
      </c>
      <c r="F61" s="183">
        <f>SUM(F62:F64)</f>
        <v>0</v>
      </c>
      <c r="G61" s="183">
        <f>SUM(G62:G64)</f>
        <v>0</v>
      </c>
      <c r="H61" s="176" t="str">
        <f t="shared" si="0"/>
        <v>否</v>
      </c>
      <c r="I61" s="154">
        <v>0</v>
      </c>
    </row>
    <row r="62" ht="36" hidden="1" customHeight="1" spans="1:9">
      <c r="A62" s="177">
        <v>2121001</v>
      </c>
      <c r="B62" s="178" t="s">
        <v>1352</v>
      </c>
      <c r="C62" s="180">
        <v>0</v>
      </c>
      <c r="D62" s="180">
        <f t="shared" ref="D62:D71" si="3">SUM(E62:F62)</f>
        <v>0</v>
      </c>
      <c r="E62" s="180"/>
      <c r="F62" s="180"/>
      <c r="G62" s="180">
        <f t="shared" ref="G62:G71" si="4">C62+D62</f>
        <v>0</v>
      </c>
      <c r="H62" s="176" t="str">
        <f t="shared" si="0"/>
        <v>否</v>
      </c>
      <c r="I62" s="154">
        <v>0</v>
      </c>
    </row>
    <row r="63" ht="36" hidden="1" customHeight="1" spans="1:9">
      <c r="A63" s="177">
        <v>2121002</v>
      </c>
      <c r="B63" s="178" t="s">
        <v>1353</v>
      </c>
      <c r="C63" s="180">
        <v>0</v>
      </c>
      <c r="D63" s="180">
        <f t="shared" si="3"/>
        <v>0</v>
      </c>
      <c r="E63" s="180"/>
      <c r="F63" s="180"/>
      <c r="G63" s="180">
        <f t="shared" si="4"/>
        <v>0</v>
      </c>
      <c r="H63" s="176" t="str">
        <f t="shared" si="0"/>
        <v>否</v>
      </c>
      <c r="I63" s="154">
        <v>0</v>
      </c>
    </row>
    <row r="64" ht="36" hidden="1" customHeight="1" spans="1:9">
      <c r="A64" s="177">
        <v>2121099</v>
      </c>
      <c r="B64" s="178" t="s">
        <v>1367</v>
      </c>
      <c r="C64" s="180">
        <v>0</v>
      </c>
      <c r="D64" s="180">
        <f t="shared" si="3"/>
        <v>0</v>
      </c>
      <c r="E64" s="180"/>
      <c r="F64" s="180"/>
      <c r="G64" s="180">
        <f t="shared" si="4"/>
        <v>0</v>
      </c>
      <c r="H64" s="176" t="str">
        <f t="shared" si="0"/>
        <v>否</v>
      </c>
      <c r="I64" s="154">
        <v>0</v>
      </c>
    </row>
    <row r="65" ht="36" hidden="1" customHeight="1" spans="1:9">
      <c r="A65" s="173">
        <v>21211</v>
      </c>
      <c r="B65" s="174" t="s">
        <v>1368</v>
      </c>
      <c r="C65" s="180"/>
      <c r="D65" s="180">
        <f t="shared" si="3"/>
        <v>0</v>
      </c>
      <c r="E65" s="180"/>
      <c r="F65" s="180"/>
      <c r="G65" s="180">
        <f t="shared" si="4"/>
        <v>0</v>
      </c>
      <c r="H65" s="176" t="str">
        <f t="shared" si="0"/>
        <v>否</v>
      </c>
      <c r="I65" s="154">
        <v>0</v>
      </c>
    </row>
    <row r="66" ht="36" customHeight="1" spans="1:9">
      <c r="A66" s="173">
        <v>21213</v>
      </c>
      <c r="B66" s="174" t="s">
        <v>1369</v>
      </c>
      <c r="C66" s="183">
        <f>SUM(C67:C71)</f>
        <v>1200</v>
      </c>
      <c r="D66" s="183">
        <f>SUM(D67:D71)</f>
        <v>132</v>
      </c>
      <c r="E66" s="183">
        <f>SUM(E67:E71)</f>
        <v>0</v>
      </c>
      <c r="F66" s="183">
        <f>SUM(F67:F71)</f>
        <v>132</v>
      </c>
      <c r="G66" s="183">
        <f>SUM(G67:G71)</f>
        <v>1332</v>
      </c>
      <c r="H66" s="176" t="str">
        <f>IF(LEN(A66)=3,"是",IF(B66&lt;&gt;"",IF(SUM(C66:D66)&lt;&gt;0,"是","否"),"是"))</f>
        <v>是</v>
      </c>
      <c r="I66" s="154">
        <v>1315</v>
      </c>
    </row>
    <row r="67" ht="36" hidden="1" customHeight="1" spans="1:9">
      <c r="A67" s="177">
        <v>2121301</v>
      </c>
      <c r="B67" s="178" t="s">
        <v>1370</v>
      </c>
      <c r="C67" s="180">
        <v>0</v>
      </c>
      <c r="D67" s="180">
        <f t="shared" si="3"/>
        <v>0</v>
      </c>
      <c r="E67" s="180"/>
      <c r="F67" s="180"/>
      <c r="G67" s="180">
        <f t="shared" si="4"/>
        <v>0</v>
      </c>
      <c r="H67" s="176" t="str">
        <f t="shared" si="0"/>
        <v>否</v>
      </c>
      <c r="I67" s="154">
        <v>0</v>
      </c>
    </row>
    <row r="68" ht="36" customHeight="1" spans="1:9">
      <c r="A68" s="177">
        <v>2121302</v>
      </c>
      <c r="B68" s="178" t="s">
        <v>1371</v>
      </c>
      <c r="C68" s="180">
        <v>1200</v>
      </c>
      <c r="D68" s="180">
        <f>SUM(E68:F68)</f>
        <v>0</v>
      </c>
      <c r="E68" s="180"/>
      <c r="F68" s="180"/>
      <c r="G68" s="180">
        <f t="shared" si="4"/>
        <v>1200</v>
      </c>
      <c r="H68" s="176" t="str">
        <f>IF(LEN(A68)=3,"是",IF(B68&lt;&gt;"",IF(SUM(C68:D68)&lt;&gt;0,"是","否"),"是"))</f>
        <v>是</v>
      </c>
      <c r="I68" s="154">
        <v>1183</v>
      </c>
    </row>
    <row r="69" ht="36" hidden="1" customHeight="1" spans="1:9">
      <c r="A69" s="177">
        <v>2121303</v>
      </c>
      <c r="B69" s="178" t="s">
        <v>1372</v>
      </c>
      <c r="C69" s="180">
        <v>0</v>
      </c>
      <c r="D69" s="180">
        <f t="shared" si="3"/>
        <v>0</v>
      </c>
      <c r="E69" s="180"/>
      <c r="F69" s="180"/>
      <c r="G69" s="180">
        <f t="shared" si="4"/>
        <v>0</v>
      </c>
      <c r="H69" s="176" t="str">
        <f t="shared" si="0"/>
        <v>否</v>
      </c>
      <c r="I69" s="154">
        <v>0</v>
      </c>
    </row>
    <row r="70" ht="36" hidden="1" customHeight="1" spans="1:9">
      <c r="A70" s="177">
        <v>2121304</v>
      </c>
      <c r="B70" s="178" t="s">
        <v>1373</v>
      </c>
      <c r="C70" s="180">
        <v>0</v>
      </c>
      <c r="D70" s="180">
        <f t="shared" si="3"/>
        <v>0</v>
      </c>
      <c r="E70" s="180"/>
      <c r="F70" s="180"/>
      <c r="G70" s="180">
        <f t="shared" si="4"/>
        <v>0</v>
      </c>
      <c r="H70" s="176" t="str">
        <f t="shared" ref="H70:H133" si="5">IF(LEN(A70)=3,"是",IF(B70&lt;&gt;"",IF(SUM(C70:D70)&lt;&gt;0,"是","否"),"是"))</f>
        <v>否</v>
      </c>
      <c r="I70" s="154">
        <v>0</v>
      </c>
    </row>
    <row r="71" ht="36" customHeight="1" spans="1:9">
      <c r="A71" s="177">
        <v>2121399</v>
      </c>
      <c r="B71" s="178" t="s">
        <v>1374</v>
      </c>
      <c r="C71" s="180">
        <v>0</v>
      </c>
      <c r="D71" s="180">
        <f>SUM(E71:F71)</f>
        <v>132</v>
      </c>
      <c r="E71" s="180"/>
      <c r="F71" s="180">
        <v>132</v>
      </c>
      <c r="G71" s="180">
        <f t="shared" si="4"/>
        <v>132</v>
      </c>
      <c r="H71" s="176" t="str">
        <f>IF(LEN(A71)=3,"是",IF(B71&lt;&gt;"",IF(SUM(C71:D71)&lt;&gt;0,"是","否"),"是"))</f>
        <v>是</v>
      </c>
      <c r="I71" s="154">
        <v>132</v>
      </c>
    </row>
    <row r="72" ht="36" customHeight="1" spans="1:9">
      <c r="A72" s="173">
        <v>21214</v>
      </c>
      <c r="B72" s="174" t="s">
        <v>1375</v>
      </c>
      <c r="C72" s="184">
        <f>SUM(C73:C75)</f>
        <v>600</v>
      </c>
      <c r="D72" s="184">
        <f>SUM(D73:D75)</f>
        <v>-416</v>
      </c>
      <c r="E72" s="184">
        <f>SUM(E73:E75)</f>
        <v>0</v>
      </c>
      <c r="F72" s="184">
        <f>SUM(F73:F75)</f>
        <v>-416</v>
      </c>
      <c r="G72" s="184">
        <f>SUM(G73:G75)</f>
        <v>184</v>
      </c>
      <c r="H72" s="176" t="str">
        <f>IF(LEN(A72)=3,"是",IF(B72&lt;&gt;"",IF(SUM(C72:D72)&lt;&gt;0,"是","否"),"是"))</f>
        <v>是</v>
      </c>
      <c r="I72" s="154">
        <v>184</v>
      </c>
    </row>
    <row r="73" ht="36" customHeight="1" spans="1:9">
      <c r="A73" s="177">
        <v>2121401</v>
      </c>
      <c r="B73" s="178" t="s">
        <v>1376</v>
      </c>
      <c r="C73" s="179">
        <v>600</v>
      </c>
      <c r="D73" s="181">
        <f>SUM(E73:F73)</f>
        <v>-416</v>
      </c>
      <c r="E73" s="181"/>
      <c r="F73" s="179">
        <v>-416</v>
      </c>
      <c r="G73" s="181">
        <f>C73+D73</f>
        <v>184</v>
      </c>
      <c r="H73" s="176" t="str">
        <f>IF(LEN(A73)=3,"是",IF(B73&lt;&gt;"",IF(SUM(C73:D73)&lt;&gt;0,"是","否"),"是"))</f>
        <v>是</v>
      </c>
      <c r="I73" s="154">
        <v>184</v>
      </c>
    </row>
    <row r="74" ht="36" hidden="1" customHeight="1" spans="1:9">
      <c r="A74" s="177">
        <v>2121402</v>
      </c>
      <c r="B74" s="178" t="s">
        <v>1377</v>
      </c>
      <c r="C74" s="180">
        <v>0</v>
      </c>
      <c r="D74" s="180">
        <f>SUM(E74:F74)</f>
        <v>0</v>
      </c>
      <c r="E74" s="180"/>
      <c r="F74" s="180"/>
      <c r="G74" s="180">
        <f>C74+D74</f>
        <v>0</v>
      </c>
      <c r="H74" s="176" t="str">
        <f t="shared" si="5"/>
        <v>否</v>
      </c>
      <c r="I74" s="154">
        <v>0</v>
      </c>
    </row>
    <row r="75" ht="36" hidden="1" customHeight="1" spans="1:9">
      <c r="A75" s="177">
        <v>2121499</v>
      </c>
      <c r="B75" s="178" t="s">
        <v>1378</v>
      </c>
      <c r="C75" s="180">
        <v>0</v>
      </c>
      <c r="D75" s="180">
        <f>SUM(E75:F75)</f>
        <v>0</v>
      </c>
      <c r="E75" s="180"/>
      <c r="F75" s="180"/>
      <c r="G75" s="180">
        <f>C75+D75</f>
        <v>0</v>
      </c>
      <c r="H75" s="176" t="str">
        <f t="shared" si="5"/>
        <v>否</v>
      </c>
      <c r="I75" s="154">
        <v>0</v>
      </c>
    </row>
    <row r="76" ht="36" hidden="1" customHeight="1" spans="1:9">
      <c r="A76" s="173">
        <v>21215</v>
      </c>
      <c r="B76" s="174" t="s">
        <v>1379</v>
      </c>
      <c r="C76" s="183">
        <f>SUM(C77:C79)</f>
        <v>0</v>
      </c>
      <c r="D76" s="183">
        <f>SUM(D77:D79)</f>
        <v>0</v>
      </c>
      <c r="E76" s="183">
        <f>SUM(E77:E79)</f>
        <v>0</v>
      </c>
      <c r="F76" s="183">
        <f>SUM(F77:F79)</f>
        <v>0</v>
      </c>
      <c r="G76" s="183">
        <f>SUM(G77:G79)</f>
        <v>0</v>
      </c>
      <c r="H76" s="176" t="str">
        <f t="shared" si="5"/>
        <v>否</v>
      </c>
      <c r="I76" s="154">
        <v>0</v>
      </c>
    </row>
    <row r="77" ht="36" hidden="1" customHeight="1" spans="1:9">
      <c r="A77" s="177">
        <v>2121501</v>
      </c>
      <c r="B77" s="178" t="s">
        <v>1352</v>
      </c>
      <c r="C77" s="180">
        <v>0</v>
      </c>
      <c r="D77" s="180">
        <f>SUM(E77:F77)</f>
        <v>0</v>
      </c>
      <c r="E77" s="180"/>
      <c r="F77" s="180"/>
      <c r="G77" s="180">
        <f>C77+D77</f>
        <v>0</v>
      </c>
      <c r="H77" s="176" t="str">
        <f t="shared" si="5"/>
        <v>否</v>
      </c>
      <c r="I77" s="154">
        <v>0</v>
      </c>
    </row>
    <row r="78" ht="36" hidden="1" customHeight="1" spans="1:9">
      <c r="A78" s="177">
        <v>2121502</v>
      </c>
      <c r="B78" s="178" t="s">
        <v>1353</v>
      </c>
      <c r="C78" s="180">
        <v>0</v>
      </c>
      <c r="D78" s="180">
        <f>SUM(E78:F78)</f>
        <v>0</v>
      </c>
      <c r="E78" s="180"/>
      <c r="F78" s="180"/>
      <c r="G78" s="180">
        <f>C78+D78</f>
        <v>0</v>
      </c>
      <c r="H78" s="176" t="str">
        <f t="shared" si="5"/>
        <v>否</v>
      </c>
      <c r="I78" s="154">
        <v>0</v>
      </c>
    </row>
    <row r="79" ht="36" hidden="1" customHeight="1" spans="1:9">
      <c r="A79" s="177">
        <v>2121599</v>
      </c>
      <c r="B79" s="178" t="s">
        <v>1380</v>
      </c>
      <c r="C79" s="180">
        <v>0</v>
      </c>
      <c r="D79" s="180">
        <f>SUM(E79:F79)</f>
        <v>0</v>
      </c>
      <c r="E79" s="180"/>
      <c r="F79" s="180"/>
      <c r="G79" s="180">
        <f>C79+D79</f>
        <v>0</v>
      </c>
      <c r="H79" s="176" t="str">
        <f t="shared" si="5"/>
        <v>否</v>
      </c>
      <c r="I79" s="154">
        <v>0</v>
      </c>
    </row>
    <row r="80" ht="36" hidden="1" customHeight="1" spans="1:9">
      <c r="A80" s="173">
        <v>21216</v>
      </c>
      <c r="B80" s="174" t="s">
        <v>1381</v>
      </c>
      <c r="C80" s="183">
        <f>SUM(C81:C83)</f>
        <v>0</v>
      </c>
      <c r="D80" s="183">
        <f>SUM(D81:D83)</f>
        <v>0</v>
      </c>
      <c r="E80" s="183">
        <f>SUM(E81:E83)</f>
        <v>0</v>
      </c>
      <c r="F80" s="183">
        <f>SUM(F81:F83)</f>
        <v>0</v>
      </c>
      <c r="G80" s="183">
        <f>SUM(G81:G83)</f>
        <v>0</v>
      </c>
      <c r="H80" s="176" t="str">
        <f t="shared" si="5"/>
        <v>否</v>
      </c>
      <c r="I80" s="154">
        <v>0</v>
      </c>
    </row>
    <row r="81" ht="36" hidden="1" customHeight="1" spans="1:9">
      <c r="A81" s="177">
        <v>2121601</v>
      </c>
      <c r="B81" s="178" t="s">
        <v>1352</v>
      </c>
      <c r="C81" s="180">
        <v>0</v>
      </c>
      <c r="D81" s="180">
        <f>SUM(E81:F81)</f>
        <v>0</v>
      </c>
      <c r="E81" s="180"/>
      <c r="F81" s="180"/>
      <c r="G81" s="180">
        <f>C81+D81</f>
        <v>0</v>
      </c>
      <c r="H81" s="176" t="str">
        <f t="shared" si="5"/>
        <v>否</v>
      </c>
      <c r="I81" s="154">
        <v>0</v>
      </c>
    </row>
    <row r="82" ht="36" hidden="1" customHeight="1" spans="1:9">
      <c r="A82" s="177">
        <v>2121602</v>
      </c>
      <c r="B82" s="178" t="s">
        <v>1353</v>
      </c>
      <c r="C82" s="180">
        <v>0</v>
      </c>
      <c r="D82" s="180">
        <f>SUM(E82:F82)</f>
        <v>0</v>
      </c>
      <c r="E82" s="180"/>
      <c r="F82" s="180"/>
      <c r="G82" s="180">
        <f>C82+D82</f>
        <v>0</v>
      </c>
      <c r="H82" s="176" t="str">
        <f t="shared" si="5"/>
        <v>否</v>
      </c>
      <c r="I82" s="154">
        <v>0</v>
      </c>
    </row>
    <row r="83" ht="36" hidden="1" customHeight="1" spans="1:9">
      <c r="A83" s="177">
        <v>2121699</v>
      </c>
      <c r="B83" s="178" t="s">
        <v>1382</v>
      </c>
      <c r="C83" s="180">
        <v>0</v>
      </c>
      <c r="D83" s="180">
        <f>SUM(E83:F83)</f>
        <v>0</v>
      </c>
      <c r="E83" s="180"/>
      <c r="F83" s="180"/>
      <c r="G83" s="180">
        <f>C83+D83</f>
        <v>0</v>
      </c>
      <c r="H83" s="176" t="str">
        <f t="shared" si="5"/>
        <v>否</v>
      </c>
      <c r="I83" s="154">
        <v>0</v>
      </c>
    </row>
    <row r="84" ht="36" hidden="1" customHeight="1" spans="1:9">
      <c r="A84" s="173">
        <v>21217</v>
      </c>
      <c r="B84" s="174" t="s">
        <v>1383</v>
      </c>
      <c r="C84" s="183">
        <f>SUM(C85:C89)</f>
        <v>0</v>
      </c>
      <c r="D84" s="183">
        <f>SUM(D85:D89)</f>
        <v>0</v>
      </c>
      <c r="E84" s="183">
        <f>SUM(E85:E89)</f>
        <v>0</v>
      </c>
      <c r="F84" s="183">
        <f>SUM(F85:F89)</f>
        <v>0</v>
      </c>
      <c r="G84" s="183">
        <f>SUM(G85:G89)</f>
        <v>0</v>
      </c>
      <c r="H84" s="176" t="str">
        <f t="shared" si="5"/>
        <v>否</v>
      </c>
      <c r="I84" s="154">
        <v>0</v>
      </c>
    </row>
    <row r="85" ht="36" hidden="1" customHeight="1" spans="1:9">
      <c r="A85" s="177">
        <v>2121701</v>
      </c>
      <c r="B85" s="178" t="s">
        <v>1370</v>
      </c>
      <c r="C85" s="180">
        <v>0</v>
      </c>
      <c r="D85" s="180">
        <f>SUM(E85:F85)</f>
        <v>0</v>
      </c>
      <c r="E85" s="180"/>
      <c r="F85" s="180"/>
      <c r="G85" s="180">
        <f>C85+D85</f>
        <v>0</v>
      </c>
      <c r="H85" s="176" t="str">
        <f t="shared" si="5"/>
        <v>否</v>
      </c>
      <c r="I85" s="154">
        <v>0</v>
      </c>
    </row>
    <row r="86" ht="36" hidden="1" customHeight="1" spans="1:9">
      <c r="A86" s="177">
        <v>2121702</v>
      </c>
      <c r="B86" s="178" t="s">
        <v>1371</v>
      </c>
      <c r="C86" s="180">
        <v>0</v>
      </c>
      <c r="D86" s="180">
        <f>SUM(E86:F86)</f>
        <v>0</v>
      </c>
      <c r="E86" s="180"/>
      <c r="F86" s="180"/>
      <c r="G86" s="180">
        <f>C86+D86</f>
        <v>0</v>
      </c>
      <c r="H86" s="176" t="str">
        <f t="shared" si="5"/>
        <v>否</v>
      </c>
      <c r="I86" s="154">
        <v>0</v>
      </c>
    </row>
    <row r="87" ht="36" hidden="1" customHeight="1" spans="1:9">
      <c r="A87" s="177">
        <v>2121703</v>
      </c>
      <c r="B87" s="178" t="s">
        <v>1372</v>
      </c>
      <c r="C87" s="180">
        <v>0</v>
      </c>
      <c r="D87" s="180">
        <f>SUM(E87:F87)</f>
        <v>0</v>
      </c>
      <c r="E87" s="180"/>
      <c r="F87" s="180"/>
      <c r="G87" s="180">
        <f>C87+D87</f>
        <v>0</v>
      </c>
      <c r="H87" s="176" t="str">
        <f t="shared" si="5"/>
        <v>否</v>
      </c>
      <c r="I87" s="154">
        <v>0</v>
      </c>
    </row>
    <row r="88" ht="36" hidden="1" customHeight="1" spans="1:9">
      <c r="A88" s="177">
        <v>2121704</v>
      </c>
      <c r="B88" s="178" t="s">
        <v>1373</v>
      </c>
      <c r="C88" s="180">
        <v>0</v>
      </c>
      <c r="D88" s="180">
        <f>SUM(E88:F88)</f>
        <v>0</v>
      </c>
      <c r="E88" s="180"/>
      <c r="F88" s="180"/>
      <c r="G88" s="180">
        <f>C88+D88</f>
        <v>0</v>
      </c>
      <c r="H88" s="176" t="str">
        <f t="shared" si="5"/>
        <v>否</v>
      </c>
      <c r="I88" s="154">
        <v>0</v>
      </c>
    </row>
    <row r="89" ht="36" hidden="1" customHeight="1" spans="1:9">
      <c r="A89" s="177">
        <v>2121799</v>
      </c>
      <c r="B89" s="178" t="s">
        <v>1384</v>
      </c>
      <c r="C89" s="180">
        <v>0</v>
      </c>
      <c r="D89" s="180">
        <f>SUM(E89:F89)</f>
        <v>0</v>
      </c>
      <c r="E89" s="180"/>
      <c r="F89" s="180"/>
      <c r="G89" s="180">
        <f>C89+D89</f>
        <v>0</v>
      </c>
      <c r="H89" s="176" t="str">
        <f t="shared" si="5"/>
        <v>否</v>
      </c>
      <c r="I89" s="154">
        <v>0</v>
      </c>
    </row>
    <row r="90" ht="36" hidden="1" customHeight="1" spans="1:9">
      <c r="A90" s="173">
        <v>21218</v>
      </c>
      <c r="B90" s="174" t="s">
        <v>1385</v>
      </c>
      <c r="C90" s="183">
        <f>SUM(C91:C92)</f>
        <v>0</v>
      </c>
      <c r="D90" s="183">
        <f>SUM(D91:D92)</f>
        <v>0</v>
      </c>
      <c r="E90" s="183">
        <f>SUM(E91:E92)</f>
        <v>0</v>
      </c>
      <c r="F90" s="183">
        <f>SUM(F91:F92)</f>
        <v>0</v>
      </c>
      <c r="G90" s="183">
        <f>SUM(G91:G92)</f>
        <v>0</v>
      </c>
      <c r="H90" s="176" t="str">
        <f t="shared" si="5"/>
        <v>否</v>
      </c>
      <c r="I90" s="154">
        <v>0</v>
      </c>
    </row>
    <row r="91" ht="36" hidden="1" customHeight="1" spans="1:9">
      <c r="A91" s="177">
        <v>2121801</v>
      </c>
      <c r="B91" s="178" t="s">
        <v>1376</v>
      </c>
      <c r="C91" s="180">
        <v>0</v>
      </c>
      <c r="D91" s="180">
        <f>SUM(E91:F91)</f>
        <v>0</v>
      </c>
      <c r="E91" s="180"/>
      <c r="F91" s="180"/>
      <c r="G91" s="180">
        <f>C91+D91</f>
        <v>0</v>
      </c>
      <c r="H91" s="176" t="str">
        <f t="shared" si="5"/>
        <v>否</v>
      </c>
      <c r="I91" s="154">
        <v>0</v>
      </c>
    </row>
    <row r="92" ht="36" hidden="1" customHeight="1" spans="1:9">
      <c r="A92" s="177">
        <v>2121899</v>
      </c>
      <c r="B92" s="178" t="s">
        <v>1386</v>
      </c>
      <c r="C92" s="180">
        <v>0</v>
      </c>
      <c r="D92" s="180">
        <f>SUM(E92:F92)</f>
        <v>0</v>
      </c>
      <c r="E92" s="180"/>
      <c r="F92" s="180"/>
      <c r="G92" s="180">
        <f>C92+D92</f>
        <v>0</v>
      </c>
      <c r="H92" s="176" t="str">
        <f t="shared" si="5"/>
        <v>否</v>
      </c>
      <c r="I92" s="154">
        <v>0</v>
      </c>
    </row>
    <row r="93" ht="36" hidden="1" customHeight="1" spans="1:9">
      <c r="A93" s="173">
        <v>21219</v>
      </c>
      <c r="B93" s="174" t="s">
        <v>1387</v>
      </c>
      <c r="C93" s="183">
        <f>SUM(C94:C101)</f>
        <v>0</v>
      </c>
      <c r="D93" s="183">
        <f>SUM(D94:D101)</f>
        <v>0</v>
      </c>
      <c r="E93" s="183">
        <f>SUM(E94:E101)</f>
        <v>0</v>
      </c>
      <c r="F93" s="183">
        <f>SUM(F94:F101)</f>
        <v>0</v>
      </c>
      <c r="G93" s="183">
        <f>SUM(G94:G101)</f>
        <v>0</v>
      </c>
      <c r="H93" s="176" t="str">
        <f t="shared" si="5"/>
        <v>否</v>
      </c>
      <c r="I93" s="154">
        <v>0</v>
      </c>
    </row>
    <row r="94" ht="36" hidden="1" customHeight="1" spans="1:9">
      <c r="A94" s="177">
        <v>2121901</v>
      </c>
      <c r="B94" s="178" t="s">
        <v>1352</v>
      </c>
      <c r="C94" s="180">
        <v>0</v>
      </c>
      <c r="D94" s="180">
        <f t="shared" ref="D94:D101" si="6">SUM(E94:F94)</f>
        <v>0</v>
      </c>
      <c r="E94" s="180"/>
      <c r="F94" s="180"/>
      <c r="G94" s="180">
        <f t="shared" ref="G94:G101" si="7">C94+D94</f>
        <v>0</v>
      </c>
      <c r="H94" s="176" t="str">
        <f t="shared" si="5"/>
        <v>否</v>
      </c>
      <c r="I94" s="154">
        <v>0</v>
      </c>
    </row>
    <row r="95" ht="36" hidden="1" customHeight="1" spans="1:9">
      <c r="A95" s="177">
        <v>2121902</v>
      </c>
      <c r="B95" s="178" t="s">
        <v>1353</v>
      </c>
      <c r="C95" s="180">
        <v>0</v>
      </c>
      <c r="D95" s="180">
        <f t="shared" si="6"/>
        <v>0</v>
      </c>
      <c r="E95" s="180"/>
      <c r="F95" s="180"/>
      <c r="G95" s="180">
        <f t="shared" si="7"/>
        <v>0</v>
      </c>
      <c r="H95" s="176" t="str">
        <f t="shared" si="5"/>
        <v>否</v>
      </c>
      <c r="I95" s="154">
        <v>0</v>
      </c>
    </row>
    <row r="96" ht="36" hidden="1" customHeight="1" spans="1:9">
      <c r="A96" s="177">
        <v>2121903</v>
      </c>
      <c r="B96" s="178" t="s">
        <v>1354</v>
      </c>
      <c r="C96" s="180">
        <v>0</v>
      </c>
      <c r="D96" s="180">
        <f t="shared" si="6"/>
        <v>0</v>
      </c>
      <c r="E96" s="180"/>
      <c r="F96" s="180"/>
      <c r="G96" s="180">
        <f t="shared" si="7"/>
        <v>0</v>
      </c>
      <c r="H96" s="176" t="str">
        <f t="shared" si="5"/>
        <v>否</v>
      </c>
      <c r="I96" s="154">
        <v>0</v>
      </c>
    </row>
    <row r="97" ht="36" hidden="1" customHeight="1" spans="1:9">
      <c r="A97" s="177">
        <v>2121904</v>
      </c>
      <c r="B97" s="178" t="s">
        <v>1388</v>
      </c>
      <c r="C97" s="180">
        <v>0</v>
      </c>
      <c r="D97" s="180">
        <f t="shared" si="6"/>
        <v>0</v>
      </c>
      <c r="E97" s="180"/>
      <c r="F97" s="180"/>
      <c r="G97" s="180">
        <f t="shared" si="7"/>
        <v>0</v>
      </c>
      <c r="H97" s="176" t="str">
        <f t="shared" si="5"/>
        <v>否</v>
      </c>
      <c r="I97" s="154">
        <v>0</v>
      </c>
    </row>
    <row r="98" ht="36" hidden="1" customHeight="1" spans="1:9">
      <c r="A98" s="177">
        <v>2121905</v>
      </c>
      <c r="B98" s="178" t="s">
        <v>1358</v>
      </c>
      <c r="C98" s="180">
        <v>0</v>
      </c>
      <c r="D98" s="180">
        <f t="shared" si="6"/>
        <v>0</v>
      </c>
      <c r="E98" s="180"/>
      <c r="F98" s="180"/>
      <c r="G98" s="180">
        <f t="shared" si="7"/>
        <v>0</v>
      </c>
      <c r="H98" s="176" t="str">
        <f t="shared" si="5"/>
        <v>否</v>
      </c>
      <c r="I98" s="154">
        <v>0</v>
      </c>
    </row>
    <row r="99" ht="36" hidden="1" customHeight="1" spans="1:9">
      <c r="A99" s="177">
        <v>2121906</v>
      </c>
      <c r="B99" s="178" t="s">
        <v>1360</v>
      </c>
      <c r="C99" s="180">
        <v>0</v>
      </c>
      <c r="D99" s="180">
        <f t="shared" si="6"/>
        <v>0</v>
      </c>
      <c r="E99" s="180"/>
      <c r="F99" s="180"/>
      <c r="G99" s="180">
        <f t="shared" si="7"/>
        <v>0</v>
      </c>
      <c r="H99" s="176" t="str">
        <f t="shared" si="5"/>
        <v>否</v>
      </c>
      <c r="I99" s="154">
        <v>0</v>
      </c>
    </row>
    <row r="100" ht="36" hidden="1" customHeight="1" spans="1:9">
      <c r="A100" s="177">
        <v>2121907</v>
      </c>
      <c r="B100" s="178" t="s">
        <v>1361</v>
      </c>
      <c r="C100" s="180">
        <v>0</v>
      </c>
      <c r="D100" s="180">
        <f t="shared" si="6"/>
        <v>0</v>
      </c>
      <c r="E100" s="180"/>
      <c r="F100" s="180"/>
      <c r="G100" s="180">
        <f t="shared" si="7"/>
        <v>0</v>
      </c>
      <c r="H100" s="176" t="str">
        <f t="shared" si="5"/>
        <v>否</v>
      </c>
      <c r="I100" s="154">
        <v>0</v>
      </c>
    </row>
    <row r="101" ht="36" hidden="1" customHeight="1" spans="1:9">
      <c r="A101" s="177">
        <v>2121999</v>
      </c>
      <c r="B101" s="178" t="s">
        <v>1389</v>
      </c>
      <c r="C101" s="180">
        <v>0</v>
      </c>
      <c r="D101" s="180">
        <f t="shared" si="6"/>
        <v>0</v>
      </c>
      <c r="E101" s="180"/>
      <c r="F101" s="180"/>
      <c r="G101" s="180">
        <f t="shared" si="7"/>
        <v>0</v>
      </c>
      <c r="H101" s="176" t="str">
        <f t="shared" si="5"/>
        <v>否</v>
      </c>
      <c r="I101" s="154">
        <v>0</v>
      </c>
    </row>
    <row r="102" ht="31" customHeight="1" spans="1:9">
      <c r="A102" s="173">
        <v>213</v>
      </c>
      <c r="B102" s="174" t="s">
        <v>1390</v>
      </c>
      <c r="C102" s="175">
        <f>SUM(C103,C108,C113,C118,C121,C126,C130)</f>
        <v>1355</v>
      </c>
      <c r="D102" s="175">
        <f>SUM(D103,D108,D113,D118,D121,D126,D130)</f>
        <v>-918</v>
      </c>
      <c r="E102" s="175">
        <f>SUM(E103,E108,E113,E118,E121,E126,E130)</f>
        <v>0</v>
      </c>
      <c r="F102" s="175">
        <f>SUM(F103,F108,F113,F118,F121,F126,F130)</f>
        <v>-918</v>
      </c>
      <c r="G102" s="175">
        <f>SUM(G103,G108,G113,G118,G121,G126,G130)</f>
        <v>437</v>
      </c>
      <c r="H102" s="176" t="str">
        <f>IF(LEN(A102)=3,"是",IF(B102&lt;&gt;"",IF(SUM(C102:D102)&lt;&gt;0,"是","否"),"是"))</f>
        <v>是</v>
      </c>
      <c r="I102" s="154">
        <v>437</v>
      </c>
    </row>
    <row r="103" ht="31" customHeight="1" spans="1:9">
      <c r="A103" s="173">
        <v>21366</v>
      </c>
      <c r="B103" s="174" t="s">
        <v>1391</v>
      </c>
      <c r="C103" s="175">
        <f>SUM(C104:C107)</f>
        <v>1334</v>
      </c>
      <c r="D103" s="175">
        <f>SUM(D104:D107)</f>
        <v>-1294</v>
      </c>
      <c r="E103" s="175">
        <f>SUM(E104:E107)</f>
        <v>0</v>
      </c>
      <c r="F103" s="175">
        <f>SUM(F104:F107)</f>
        <v>-1294</v>
      </c>
      <c r="G103" s="175">
        <f>SUM(G104:G107)</f>
        <v>40</v>
      </c>
      <c r="H103" s="176" t="str">
        <f>IF(LEN(A103)=3,"是",IF(B103&lt;&gt;"",IF(SUM(C103:D103)&lt;&gt;0,"是","否"),"是"))</f>
        <v>是</v>
      </c>
      <c r="I103" s="154">
        <v>40</v>
      </c>
    </row>
    <row r="104" ht="36" customHeight="1" spans="1:9">
      <c r="A104" s="177">
        <v>2136601</v>
      </c>
      <c r="B104" s="178" t="s">
        <v>1333</v>
      </c>
      <c r="C104" s="180">
        <v>597</v>
      </c>
      <c r="D104" s="180">
        <f>SUM(E104:F104)</f>
        <v>-577</v>
      </c>
      <c r="E104" s="180"/>
      <c r="F104" s="180">
        <v>-577</v>
      </c>
      <c r="G104" s="180">
        <f>C104+D104</f>
        <v>20</v>
      </c>
      <c r="H104" s="176" t="str">
        <f>IF(LEN(A104)=3,"是",IF(B104&lt;&gt;"",IF(SUM(C104:D104)&lt;&gt;0,"是","否"),"是"))</f>
        <v>是</v>
      </c>
      <c r="I104" s="154">
        <v>20</v>
      </c>
    </row>
    <row r="105" ht="36" hidden="1" customHeight="1" spans="1:9">
      <c r="A105" s="177">
        <v>2136602</v>
      </c>
      <c r="B105" s="178" t="s">
        <v>1392</v>
      </c>
      <c r="C105" s="180">
        <v>0</v>
      </c>
      <c r="D105" s="180">
        <f>SUM(E105:F105)</f>
        <v>0</v>
      </c>
      <c r="E105" s="180"/>
      <c r="F105" s="180"/>
      <c r="G105" s="180">
        <f>C105+D105</f>
        <v>0</v>
      </c>
      <c r="H105" s="176" t="str">
        <f t="shared" si="5"/>
        <v>否</v>
      </c>
      <c r="I105" s="154">
        <v>0</v>
      </c>
    </row>
    <row r="106" ht="36" hidden="1" customHeight="1" spans="1:9">
      <c r="A106" s="177">
        <v>2136603</v>
      </c>
      <c r="B106" s="178" t="s">
        <v>1393</v>
      </c>
      <c r="C106" s="180">
        <v>0</v>
      </c>
      <c r="D106" s="180">
        <f>SUM(E106:F106)</f>
        <v>0</v>
      </c>
      <c r="E106" s="180"/>
      <c r="F106" s="180"/>
      <c r="G106" s="180">
        <f>C106+D106</f>
        <v>0</v>
      </c>
      <c r="H106" s="176" t="str">
        <f t="shared" si="5"/>
        <v>否</v>
      </c>
      <c r="I106" s="154">
        <v>0</v>
      </c>
    </row>
    <row r="107" ht="31" customHeight="1" spans="1:9">
      <c r="A107" s="177">
        <v>2136699</v>
      </c>
      <c r="B107" s="178" t="s">
        <v>1394</v>
      </c>
      <c r="C107" s="179">
        <v>737</v>
      </c>
      <c r="D107" s="181">
        <f>SUM(E107:F107)</f>
        <v>-717</v>
      </c>
      <c r="E107" s="181"/>
      <c r="F107" s="179">
        <v>-717</v>
      </c>
      <c r="G107" s="181">
        <f>C107+D107</f>
        <v>20</v>
      </c>
      <c r="H107" s="176" t="str">
        <f>IF(LEN(A107)=3,"是",IF(B107&lt;&gt;"",IF(SUM(C107:D107)&lt;&gt;0,"是","否"),"是"))</f>
        <v>是</v>
      </c>
      <c r="I107" s="154">
        <v>20</v>
      </c>
    </row>
    <row r="108" ht="36" hidden="1" customHeight="1" spans="1:9">
      <c r="A108" s="173">
        <v>21367</v>
      </c>
      <c r="B108" s="174" t="s">
        <v>1395</v>
      </c>
      <c r="C108" s="183">
        <f>SUM(C109:C112)</f>
        <v>0</v>
      </c>
      <c r="D108" s="183">
        <f>SUM(D109:D112)</f>
        <v>0</v>
      </c>
      <c r="E108" s="183">
        <f>SUM(E109:E112)</f>
        <v>0</v>
      </c>
      <c r="F108" s="183">
        <f>SUM(F109:F112)</f>
        <v>0</v>
      </c>
      <c r="G108" s="183">
        <f>SUM(G109:G112)</f>
        <v>0</v>
      </c>
      <c r="H108" s="176" t="str">
        <f t="shared" si="5"/>
        <v>否</v>
      </c>
      <c r="I108" s="154">
        <v>0</v>
      </c>
    </row>
    <row r="109" ht="36" hidden="1" customHeight="1" spans="1:9">
      <c r="A109" s="177">
        <v>2136701</v>
      </c>
      <c r="B109" s="178" t="s">
        <v>1333</v>
      </c>
      <c r="C109" s="180">
        <v>0</v>
      </c>
      <c r="D109" s="180">
        <f>SUM(E109:F109)</f>
        <v>0</v>
      </c>
      <c r="E109" s="180"/>
      <c r="F109" s="180"/>
      <c r="G109" s="180">
        <f>C109+D109</f>
        <v>0</v>
      </c>
      <c r="H109" s="176" t="str">
        <f t="shared" si="5"/>
        <v>否</v>
      </c>
      <c r="I109" s="154">
        <v>0</v>
      </c>
    </row>
    <row r="110" ht="36" hidden="1" customHeight="1" spans="1:9">
      <c r="A110" s="177">
        <v>2136702</v>
      </c>
      <c r="B110" s="178" t="s">
        <v>1392</v>
      </c>
      <c r="C110" s="180">
        <v>0</v>
      </c>
      <c r="D110" s="180">
        <f>SUM(E110:F110)</f>
        <v>0</v>
      </c>
      <c r="E110" s="180"/>
      <c r="F110" s="180"/>
      <c r="G110" s="180">
        <f>C110+D110</f>
        <v>0</v>
      </c>
      <c r="H110" s="176" t="str">
        <f t="shared" si="5"/>
        <v>否</v>
      </c>
      <c r="I110" s="154">
        <v>0</v>
      </c>
    </row>
    <row r="111" ht="36" hidden="1" customHeight="1" spans="1:9">
      <c r="A111" s="177">
        <v>2136703</v>
      </c>
      <c r="B111" s="178" t="s">
        <v>1396</v>
      </c>
      <c r="C111" s="180">
        <v>0</v>
      </c>
      <c r="D111" s="180">
        <f>SUM(E111:F111)</f>
        <v>0</v>
      </c>
      <c r="E111" s="180"/>
      <c r="F111" s="180"/>
      <c r="G111" s="180">
        <f>C111+D111</f>
        <v>0</v>
      </c>
      <c r="H111" s="176" t="str">
        <f t="shared" si="5"/>
        <v>否</v>
      </c>
      <c r="I111" s="154">
        <v>0</v>
      </c>
    </row>
    <row r="112" ht="36" hidden="1" customHeight="1" spans="1:9">
      <c r="A112" s="177">
        <v>2136799</v>
      </c>
      <c r="B112" s="178" t="s">
        <v>1397</v>
      </c>
      <c r="C112" s="180">
        <v>0</v>
      </c>
      <c r="D112" s="180">
        <f>SUM(E112:F112)</f>
        <v>0</v>
      </c>
      <c r="E112" s="180"/>
      <c r="F112" s="180"/>
      <c r="G112" s="180">
        <f>C112+D112</f>
        <v>0</v>
      </c>
      <c r="H112" s="176" t="str">
        <f t="shared" si="5"/>
        <v>否</v>
      </c>
      <c r="I112" s="154">
        <v>0</v>
      </c>
    </row>
    <row r="113" ht="36" hidden="1" customHeight="1" spans="1:9">
      <c r="A113" s="173">
        <v>21369</v>
      </c>
      <c r="B113" s="174" t="s">
        <v>1398</v>
      </c>
      <c r="C113" s="185">
        <f>SUM(C114:C117)</f>
        <v>0</v>
      </c>
      <c r="D113" s="185">
        <f>SUM(D114:D117)</f>
        <v>0</v>
      </c>
      <c r="E113" s="185">
        <f>SUM(E114:E117)</f>
        <v>0</v>
      </c>
      <c r="F113" s="185">
        <f>SUM(F114:F117)</f>
        <v>0</v>
      </c>
      <c r="G113" s="185">
        <f>SUM(G114:G117)</f>
        <v>0</v>
      </c>
      <c r="H113" s="176" t="str">
        <f t="shared" si="5"/>
        <v>否</v>
      </c>
      <c r="I113" s="154">
        <v>0</v>
      </c>
    </row>
    <row r="114" ht="36" hidden="1" customHeight="1" spans="1:9">
      <c r="A114" s="177">
        <v>2136901</v>
      </c>
      <c r="B114" s="178" t="s">
        <v>874</v>
      </c>
      <c r="C114" s="180">
        <v>0</v>
      </c>
      <c r="D114" s="180">
        <f>SUM(E114:F114)</f>
        <v>0</v>
      </c>
      <c r="E114" s="180"/>
      <c r="F114" s="180"/>
      <c r="G114" s="180">
        <f>C114+D114</f>
        <v>0</v>
      </c>
      <c r="H114" s="176" t="str">
        <f t="shared" si="5"/>
        <v>否</v>
      </c>
      <c r="I114" s="154">
        <v>0</v>
      </c>
    </row>
    <row r="115" ht="36" hidden="1" customHeight="1" spans="1:9">
      <c r="A115" s="177">
        <v>2136902</v>
      </c>
      <c r="B115" s="178" t="s">
        <v>1399</v>
      </c>
      <c r="C115" s="180">
        <v>0</v>
      </c>
      <c r="D115" s="180">
        <f>SUM(E115:F115)</f>
        <v>0</v>
      </c>
      <c r="E115" s="180"/>
      <c r="F115" s="180"/>
      <c r="G115" s="180">
        <f>C115+D115</f>
        <v>0</v>
      </c>
      <c r="H115" s="176" t="str">
        <f t="shared" si="5"/>
        <v>否</v>
      </c>
      <c r="I115" s="154">
        <v>0</v>
      </c>
    </row>
    <row r="116" ht="36" hidden="1" customHeight="1" spans="1:9">
      <c r="A116" s="177">
        <v>2136903</v>
      </c>
      <c r="B116" s="178" t="s">
        <v>1400</v>
      </c>
      <c r="C116" s="180">
        <v>0</v>
      </c>
      <c r="D116" s="180">
        <f>SUM(E116:F116)</f>
        <v>0</v>
      </c>
      <c r="E116" s="180"/>
      <c r="F116" s="180"/>
      <c r="G116" s="180">
        <f>C116+D116</f>
        <v>0</v>
      </c>
      <c r="H116" s="176" t="str">
        <f t="shared" si="5"/>
        <v>否</v>
      </c>
      <c r="I116" s="154">
        <v>0</v>
      </c>
    </row>
    <row r="117" ht="36" hidden="1" customHeight="1" spans="1:9">
      <c r="A117" s="177">
        <v>2136999</v>
      </c>
      <c r="B117" s="178" t="s">
        <v>1401</v>
      </c>
      <c r="C117" s="180">
        <v>0</v>
      </c>
      <c r="D117" s="180">
        <f>SUM(E117:F117)</f>
        <v>0</v>
      </c>
      <c r="E117" s="180"/>
      <c r="F117" s="180"/>
      <c r="G117" s="180">
        <f>C117+D117</f>
        <v>0</v>
      </c>
      <c r="H117" s="176" t="str">
        <f t="shared" si="5"/>
        <v>否</v>
      </c>
      <c r="I117" s="154">
        <v>0</v>
      </c>
    </row>
    <row r="118" ht="36" hidden="1" customHeight="1" spans="1:9">
      <c r="A118" s="188">
        <v>21370</v>
      </c>
      <c r="B118" s="174" t="s">
        <v>1402</v>
      </c>
      <c r="C118" s="183">
        <f>SUM(C119:C120)</f>
        <v>0</v>
      </c>
      <c r="D118" s="183">
        <f>SUM(D119:D120)</f>
        <v>0</v>
      </c>
      <c r="E118" s="183">
        <f>SUM(E119:E120)</f>
        <v>0</v>
      </c>
      <c r="F118" s="183">
        <f>SUM(F119:F120)</f>
        <v>0</v>
      </c>
      <c r="G118" s="183">
        <f>SUM(G119:G120)</f>
        <v>0</v>
      </c>
      <c r="H118" s="176" t="str">
        <f t="shared" si="5"/>
        <v>否</v>
      </c>
      <c r="I118" s="154">
        <v>0</v>
      </c>
    </row>
    <row r="119" ht="36" hidden="1" customHeight="1" spans="1:9">
      <c r="A119" s="189">
        <v>2137001</v>
      </c>
      <c r="B119" s="178" t="s">
        <v>1333</v>
      </c>
      <c r="C119" s="180">
        <v>0</v>
      </c>
      <c r="D119" s="180">
        <f>SUM(E119:F119)</f>
        <v>0</v>
      </c>
      <c r="E119" s="180"/>
      <c r="F119" s="180"/>
      <c r="G119" s="180">
        <f>C119+D119</f>
        <v>0</v>
      </c>
      <c r="H119" s="176" t="str">
        <f t="shared" si="5"/>
        <v>否</v>
      </c>
      <c r="I119" s="154">
        <v>0</v>
      </c>
    </row>
    <row r="120" ht="36" hidden="1" customHeight="1" spans="1:9">
      <c r="A120" s="189">
        <v>2137099</v>
      </c>
      <c r="B120" s="178" t="s">
        <v>1403</v>
      </c>
      <c r="C120" s="180">
        <v>0</v>
      </c>
      <c r="D120" s="180">
        <f>SUM(E120:F120)</f>
        <v>0</v>
      </c>
      <c r="E120" s="180"/>
      <c r="F120" s="180"/>
      <c r="G120" s="180">
        <f>C120+D120</f>
        <v>0</v>
      </c>
      <c r="H120" s="176" t="str">
        <f t="shared" si="5"/>
        <v>否</v>
      </c>
      <c r="I120" s="154">
        <v>0</v>
      </c>
    </row>
    <row r="121" ht="36" hidden="1" customHeight="1" spans="1:9">
      <c r="A121" s="188">
        <v>21371</v>
      </c>
      <c r="B121" s="174" t="s">
        <v>1404</v>
      </c>
      <c r="C121" s="183">
        <f>SUM(C122:C125)</f>
        <v>0</v>
      </c>
      <c r="D121" s="183">
        <f>SUM(D122:D125)</f>
        <v>0</v>
      </c>
      <c r="E121" s="183">
        <f>SUM(E122:E125)</f>
        <v>0</v>
      </c>
      <c r="F121" s="183">
        <f>SUM(F122:F125)</f>
        <v>0</v>
      </c>
      <c r="G121" s="183">
        <f>SUM(G122:G125)</f>
        <v>0</v>
      </c>
      <c r="H121" s="176" t="str">
        <f t="shared" si="5"/>
        <v>否</v>
      </c>
      <c r="I121" s="154">
        <v>0</v>
      </c>
    </row>
    <row r="122" ht="36" hidden="1" customHeight="1" spans="1:9">
      <c r="A122" s="189">
        <v>2137101</v>
      </c>
      <c r="B122" s="178" t="s">
        <v>874</v>
      </c>
      <c r="C122" s="180">
        <v>0</v>
      </c>
      <c r="D122" s="180">
        <f>SUM(E122:F122)</f>
        <v>0</v>
      </c>
      <c r="E122" s="180"/>
      <c r="F122" s="180"/>
      <c r="G122" s="180">
        <f>C122+D122</f>
        <v>0</v>
      </c>
      <c r="H122" s="176" t="str">
        <f t="shared" si="5"/>
        <v>否</v>
      </c>
      <c r="I122" s="154">
        <v>0</v>
      </c>
    </row>
    <row r="123" ht="36" hidden="1" customHeight="1" spans="1:9">
      <c r="A123" s="189">
        <v>2137102</v>
      </c>
      <c r="B123" s="178" t="s">
        <v>1405</v>
      </c>
      <c r="C123" s="180">
        <v>0</v>
      </c>
      <c r="D123" s="180">
        <f>SUM(E123:F123)</f>
        <v>0</v>
      </c>
      <c r="E123" s="180"/>
      <c r="F123" s="180"/>
      <c r="G123" s="180">
        <f t="shared" ref="G123:G133" si="8">C123+D123</f>
        <v>0</v>
      </c>
      <c r="H123" s="176" t="str">
        <f t="shared" si="5"/>
        <v>否</v>
      </c>
      <c r="I123" s="154">
        <v>0</v>
      </c>
    </row>
    <row r="124" ht="36" hidden="1" customHeight="1" spans="1:9">
      <c r="A124" s="189">
        <v>2137103</v>
      </c>
      <c r="B124" s="178" t="s">
        <v>1400</v>
      </c>
      <c r="C124" s="180">
        <v>0</v>
      </c>
      <c r="D124" s="180">
        <f>SUM(E124:F124)</f>
        <v>0</v>
      </c>
      <c r="E124" s="180"/>
      <c r="F124" s="180"/>
      <c r="G124" s="180">
        <f t="shared" si="8"/>
        <v>0</v>
      </c>
      <c r="H124" s="176" t="str">
        <f t="shared" si="5"/>
        <v>否</v>
      </c>
      <c r="I124" s="154">
        <v>0</v>
      </c>
    </row>
    <row r="125" ht="36" hidden="1" customHeight="1" spans="1:9">
      <c r="A125" s="189">
        <v>2137199</v>
      </c>
      <c r="B125" s="178" t="s">
        <v>1406</v>
      </c>
      <c r="C125" s="180">
        <v>0</v>
      </c>
      <c r="D125" s="180">
        <f>SUM(E125:F125)</f>
        <v>0</v>
      </c>
      <c r="E125" s="180"/>
      <c r="F125" s="180"/>
      <c r="G125" s="180">
        <f t="shared" si="8"/>
        <v>0</v>
      </c>
      <c r="H125" s="176" t="str">
        <f t="shared" si="5"/>
        <v>否</v>
      </c>
      <c r="I125" s="154">
        <v>0</v>
      </c>
    </row>
    <row r="126" ht="31" customHeight="1" spans="1:9">
      <c r="A126" s="190">
        <v>21372</v>
      </c>
      <c r="B126" s="174" t="s">
        <v>1331</v>
      </c>
      <c r="C126" s="180">
        <f>C127+C128+C129</f>
        <v>3</v>
      </c>
      <c r="D126" s="180">
        <f>SUM(D127:D129)</f>
        <v>394</v>
      </c>
      <c r="E126" s="180">
        <f>SUM(E127:E129)</f>
        <v>0</v>
      </c>
      <c r="F126" s="180">
        <f>SUM(F127:F129)</f>
        <v>394</v>
      </c>
      <c r="G126" s="180">
        <f t="shared" si="8"/>
        <v>397</v>
      </c>
      <c r="H126" s="176" t="str">
        <f>IF(LEN(A126)=3,"是",IF(B126&lt;&gt;"",IF(SUM(C126:D126)&lt;&gt;0,"是","否"),"是"))</f>
        <v>是</v>
      </c>
      <c r="I126" s="154">
        <v>0</v>
      </c>
    </row>
    <row r="127" ht="36" customHeight="1" spans="1:9">
      <c r="A127" s="191">
        <v>2137201</v>
      </c>
      <c r="B127" s="178" t="s">
        <v>1332</v>
      </c>
      <c r="C127" s="180">
        <v>3</v>
      </c>
      <c r="D127" s="180">
        <f>SUM(E127:F127)</f>
        <v>394</v>
      </c>
      <c r="E127" s="180"/>
      <c r="F127" s="180">
        <v>394</v>
      </c>
      <c r="G127" s="180">
        <f t="shared" si="8"/>
        <v>397</v>
      </c>
      <c r="H127" s="176" t="str">
        <f>IF(LEN(A127)=3,"是",IF(B127&lt;&gt;"",IF(SUM(C127:D127)&lt;&gt;0,"是","否"),"是"))</f>
        <v>是</v>
      </c>
      <c r="I127" s="154">
        <v>397</v>
      </c>
    </row>
    <row r="128" ht="36" hidden="1" customHeight="1" spans="1:9">
      <c r="A128" s="191">
        <v>2137202</v>
      </c>
      <c r="B128" s="178" t="s">
        <v>1333</v>
      </c>
      <c r="C128" s="180">
        <v>0</v>
      </c>
      <c r="D128" s="180">
        <f t="shared" ref="D128:D134" si="9">SUM(E128:F128)</f>
        <v>0</v>
      </c>
      <c r="E128" s="180"/>
      <c r="F128" s="180"/>
      <c r="G128" s="180">
        <f t="shared" si="8"/>
        <v>0</v>
      </c>
      <c r="H128" s="176" t="str">
        <f t="shared" si="5"/>
        <v>否</v>
      </c>
      <c r="I128" s="154">
        <v>0</v>
      </c>
    </row>
    <row r="129" ht="36" hidden="1" customHeight="1" spans="1:9">
      <c r="A129" s="191">
        <v>2137299</v>
      </c>
      <c r="B129" s="178" t="s">
        <v>1334</v>
      </c>
      <c r="C129" s="180"/>
      <c r="D129" s="180">
        <f t="shared" si="9"/>
        <v>0</v>
      </c>
      <c r="E129" s="180"/>
      <c r="F129" s="180"/>
      <c r="G129" s="180">
        <f t="shared" si="8"/>
        <v>0</v>
      </c>
      <c r="H129" s="176" t="str">
        <f t="shared" si="5"/>
        <v>否</v>
      </c>
      <c r="I129" s="154">
        <v>0</v>
      </c>
    </row>
    <row r="130" ht="36" hidden="1" customHeight="1" spans="1:9">
      <c r="A130" s="190">
        <v>21373</v>
      </c>
      <c r="B130" s="174" t="s">
        <v>1335</v>
      </c>
      <c r="C130" s="180">
        <f>C131+C132+C133</f>
        <v>18</v>
      </c>
      <c r="D130" s="180">
        <f t="shared" si="9"/>
        <v>-18</v>
      </c>
      <c r="E130" s="180">
        <f>E131+E132+E133</f>
        <v>0</v>
      </c>
      <c r="F130" s="180">
        <f>F131+F132+F133</f>
        <v>-18</v>
      </c>
      <c r="G130" s="180">
        <f t="shared" si="8"/>
        <v>0</v>
      </c>
      <c r="H130" s="176" t="str">
        <f t="shared" si="5"/>
        <v>否</v>
      </c>
      <c r="I130" s="154">
        <v>0</v>
      </c>
    </row>
    <row r="131" ht="36" hidden="1" customHeight="1" spans="1:9">
      <c r="A131" s="189" t="s">
        <v>1407</v>
      </c>
      <c r="B131" s="178" t="s">
        <v>1332</v>
      </c>
      <c r="C131" s="180">
        <v>0</v>
      </c>
      <c r="D131" s="180">
        <f t="shared" si="9"/>
        <v>0</v>
      </c>
      <c r="E131" s="180"/>
      <c r="F131" s="180"/>
      <c r="G131" s="180">
        <f t="shared" si="8"/>
        <v>0</v>
      </c>
      <c r="H131" s="176" t="str">
        <f t="shared" si="5"/>
        <v>否</v>
      </c>
      <c r="I131" s="154">
        <v>0</v>
      </c>
    </row>
    <row r="132" ht="36" hidden="1" customHeight="1" spans="1:9">
      <c r="A132" s="189" t="s">
        <v>1408</v>
      </c>
      <c r="B132" s="178" t="s">
        <v>1333</v>
      </c>
      <c r="C132" s="180">
        <v>0</v>
      </c>
      <c r="D132" s="180">
        <f t="shared" si="9"/>
        <v>0</v>
      </c>
      <c r="E132" s="180"/>
      <c r="F132" s="180"/>
      <c r="G132" s="180">
        <f t="shared" si="8"/>
        <v>0</v>
      </c>
      <c r="H132" s="176" t="str">
        <f t="shared" si="5"/>
        <v>否</v>
      </c>
      <c r="I132" s="154">
        <v>0</v>
      </c>
    </row>
    <row r="133" ht="36" hidden="1" customHeight="1" spans="1:9">
      <c r="A133" s="191">
        <v>2137399</v>
      </c>
      <c r="B133" s="178" t="s">
        <v>1336</v>
      </c>
      <c r="C133" s="180">
        <v>18</v>
      </c>
      <c r="D133" s="180">
        <f t="shared" si="9"/>
        <v>-18</v>
      </c>
      <c r="E133" s="180"/>
      <c r="F133" s="180">
        <v>-18</v>
      </c>
      <c r="G133" s="180">
        <f t="shared" si="8"/>
        <v>0</v>
      </c>
      <c r="H133" s="176" t="str">
        <f t="shared" si="5"/>
        <v>否</v>
      </c>
      <c r="I133" s="154">
        <v>0</v>
      </c>
    </row>
    <row r="134" ht="36" customHeight="1" spans="1:9">
      <c r="A134" s="173">
        <v>214</v>
      </c>
      <c r="B134" s="174" t="s">
        <v>1409</v>
      </c>
      <c r="C134" s="185">
        <f>SUM(C135,C140,C145,C150,C159,C166,C175,C178,C181:C182)</f>
        <v>0</v>
      </c>
      <c r="D134" s="180">
        <f>SUM(E134:F134)</f>
        <v>0</v>
      </c>
      <c r="E134" s="185">
        <f>SUM(E135,E140,E145,E150,E159,E166,E175,E178,E181:E182)</f>
        <v>0</v>
      </c>
      <c r="F134" s="185">
        <f>SUM(F135,F140,F145,F150,F159,F166,F175,F178,F181:F182)</f>
        <v>0</v>
      </c>
      <c r="G134" s="185">
        <f>SUM(G135,G140,G145,G150,G159,G166,G175,G178,G181:G182)</f>
        <v>0</v>
      </c>
      <c r="H134" s="176" t="str">
        <f>IF(LEN(A134)=3,"是",IF(B134&lt;&gt;"",IF(SUM(C134:D134)&lt;&gt;0,"是","否"),"是"))</f>
        <v>是</v>
      </c>
      <c r="I134" s="154">
        <v>0</v>
      </c>
    </row>
    <row r="135" ht="36" hidden="1" customHeight="1" spans="1:9">
      <c r="A135" s="173">
        <v>21460</v>
      </c>
      <c r="B135" s="174" t="s">
        <v>1410</v>
      </c>
      <c r="C135" s="183">
        <f>SUM(C136:C139)</f>
        <v>0</v>
      </c>
      <c r="D135" s="183">
        <f>SUM(D136:D139)</f>
        <v>0</v>
      </c>
      <c r="E135" s="183">
        <f>SUM(E136:E139)</f>
        <v>0</v>
      </c>
      <c r="F135" s="183">
        <f>SUM(F136:F139)</f>
        <v>0</v>
      </c>
      <c r="G135" s="183">
        <f>SUM(G136:G139)</f>
        <v>0</v>
      </c>
      <c r="H135" s="176" t="str">
        <f t="shared" ref="H134:H197" si="10">IF(LEN(A135)=3,"是",IF(B135&lt;&gt;"",IF(SUM(C135:D135)&lt;&gt;0,"是","否"),"是"))</f>
        <v>否</v>
      </c>
      <c r="I135" s="154">
        <v>0</v>
      </c>
    </row>
    <row r="136" ht="36" hidden="1" customHeight="1" spans="1:9">
      <c r="A136" s="177">
        <v>2146001</v>
      </c>
      <c r="B136" s="178" t="s">
        <v>905</v>
      </c>
      <c r="C136" s="180">
        <v>0</v>
      </c>
      <c r="D136" s="180">
        <f>SUM(E136:F136)</f>
        <v>0</v>
      </c>
      <c r="E136" s="180"/>
      <c r="F136" s="180"/>
      <c r="G136" s="180">
        <f>C136+D136</f>
        <v>0</v>
      </c>
      <c r="H136" s="176" t="str">
        <f t="shared" si="10"/>
        <v>否</v>
      </c>
      <c r="I136" s="154">
        <v>0</v>
      </c>
    </row>
    <row r="137" ht="36" hidden="1" customHeight="1" spans="1:9">
      <c r="A137" s="177">
        <v>2146002</v>
      </c>
      <c r="B137" s="178" t="s">
        <v>906</v>
      </c>
      <c r="C137" s="180">
        <v>0</v>
      </c>
      <c r="D137" s="180">
        <f>SUM(E137:F137)</f>
        <v>0</v>
      </c>
      <c r="E137" s="180"/>
      <c r="F137" s="180"/>
      <c r="G137" s="180">
        <f>C137+D137</f>
        <v>0</v>
      </c>
      <c r="H137" s="176" t="str">
        <f t="shared" si="10"/>
        <v>否</v>
      </c>
      <c r="I137" s="154">
        <v>0</v>
      </c>
    </row>
    <row r="138" ht="36" hidden="1" customHeight="1" spans="1:9">
      <c r="A138" s="177">
        <v>2146003</v>
      </c>
      <c r="B138" s="178" t="s">
        <v>1411</v>
      </c>
      <c r="C138" s="180">
        <v>0</v>
      </c>
      <c r="D138" s="180">
        <f>SUM(E138:F138)</f>
        <v>0</v>
      </c>
      <c r="E138" s="180"/>
      <c r="F138" s="180"/>
      <c r="G138" s="180">
        <f>C138+D138</f>
        <v>0</v>
      </c>
      <c r="H138" s="176" t="str">
        <f t="shared" si="10"/>
        <v>否</v>
      </c>
      <c r="I138" s="154">
        <v>0</v>
      </c>
    </row>
    <row r="139" ht="36" hidden="1" customHeight="1" spans="1:9">
      <c r="A139" s="177">
        <v>2146099</v>
      </c>
      <c r="B139" s="178" t="s">
        <v>1412</v>
      </c>
      <c r="C139" s="180">
        <v>0</v>
      </c>
      <c r="D139" s="180">
        <f>SUM(E139:F139)</f>
        <v>0</v>
      </c>
      <c r="E139" s="180"/>
      <c r="F139" s="180"/>
      <c r="G139" s="180">
        <f>C139+D139</f>
        <v>0</v>
      </c>
      <c r="H139" s="176" t="str">
        <f t="shared" si="10"/>
        <v>否</v>
      </c>
      <c r="I139" s="154">
        <v>0</v>
      </c>
    </row>
    <row r="140" ht="36" hidden="1" customHeight="1" spans="1:9">
      <c r="A140" s="173">
        <v>21462</v>
      </c>
      <c r="B140" s="174" t="s">
        <v>1413</v>
      </c>
      <c r="C140" s="185">
        <f>SUM(C141:C144)</f>
        <v>0</v>
      </c>
      <c r="D140" s="185">
        <f>SUM(D141:D144)</f>
        <v>0</v>
      </c>
      <c r="E140" s="185">
        <f>SUM(E141:E144)</f>
        <v>0</v>
      </c>
      <c r="F140" s="185">
        <f>SUM(F141:F144)</f>
        <v>0</v>
      </c>
      <c r="G140" s="185">
        <f>SUM(G141:G144)</f>
        <v>0</v>
      </c>
      <c r="H140" s="176" t="str">
        <f t="shared" si="10"/>
        <v>否</v>
      </c>
      <c r="I140" s="154">
        <v>0</v>
      </c>
    </row>
    <row r="141" ht="36" hidden="1" customHeight="1" spans="1:9">
      <c r="A141" s="177">
        <v>2146201</v>
      </c>
      <c r="B141" s="178" t="s">
        <v>1411</v>
      </c>
      <c r="C141" s="180">
        <v>0</v>
      </c>
      <c r="D141" s="180">
        <f>SUM(E141:F141)</f>
        <v>0</v>
      </c>
      <c r="E141" s="180"/>
      <c r="F141" s="180"/>
      <c r="G141" s="180">
        <f>C141+D141</f>
        <v>0</v>
      </c>
      <c r="H141" s="176" t="str">
        <f t="shared" si="10"/>
        <v>否</v>
      </c>
      <c r="I141" s="154">
        <v>0</v>
      </c>
    </row>
    <row r="142" ht="36" hidden="1" customHeight="1" spans="1:9">
      <c r="A142" s="177">
        <v>2146202</v>
      </c>
      <c r="B142" s="178" t="s">
        <v>1414</v>
      </c>
      <c r="C142" s="180">
        <v>0</v>
      </c>
      <c r="D142" s="180">
        <f>SUM(E142:F142)</f>
        <v>0</v>
      </c>
      <c r="E142" s="180"/>
      <c r="F142" s="180"/>
      <c r="G142" s="180">
        <f>C142+D142</f>
        <v>0</v>
      </c>
      <c r="H142" s="176" t="str">
        <f t="shared" si="10"/>
        <v>否</v>
      </c>
      <c r="I142" s="154">
        <v>0</v>
      </c>
    </row>
    <row r="143" ht="36" hidden="1" customHeight="1" spans="1:9">
      <c r="A143" s="177">
        <v>2146203</v>
      </c>
      <c r="B143" s="178" t="s">
        <v>1415</v>
      </c>
      <c r="C143" s="180">
        <v>0</v>
      </c>
      <c r="D143" s="180">
        <f>SUM(E143:F143)</f>
        <v>0</v>
      </c>
      <c r="E143" s="180"/>
      <c r="F143" s="180"/>
      <c r="G143" s="180">
        <f>C143+D143</f>
        <v>0</v>
      </c>
      <c r="H143" s="176" t="str">
        <f t="shared" si="10"/>
        <v>否</v>
      </c>
      <c r="I143" s="154">
        <v>0</v>
      </c>
    </row>
    <row r="144" ht="36" hidden="1" customHeight="1" spans="1:9">
      <c r="A144" s="177">
        <v>2146299</v>
      </c>
      <c r="B144" s="178" t="s">
        <v>1416</v>
      </c>
      <c r="C144" s="180">
        <v>0</v>
      </c>
      <c r="D144" s="180">
        <f>SUM(E144:F144)</f>
        <v>0</v>
      </c>
      <c r="E144" s="180"/>
      <c r="F144" s="180"/>
      <c r="G144" s="180">
        <f>C144+D144</f>
        <v>0</v>
      </c>
      <c r="H144" s="176" t="str">
        <f t="shared" si="10"/>
        <v>否</v>
      </c>
      <c r="I144" s="154">
        <v>0</v>
      </c>
    </row>
    <row r="145" ht="36" hidden="1" customHeight="1" spans="1:9">
      <c r="A145" s="173">
        <v>21463</v>
      </c>
      <c r="B145" s="192" t="s">
        <v>1417</v>
      </c>
      <c r="C145" s="185">
        <f>SUM(C146:C149)</f>
        <v>0</v>
      </c>
      <c r="D145" s="185">
        <f>SUM(D146:D149)</f>
        <v>0</v>
      </c>
      <c r="E145" s="185">
        <f>SUM(E146:E149)</f>
        <v>0</v>
      </c>
      <c r="F145" s="185">
        <f>SUM(F146:F149)</f>
        <v>0</v>
      </c>
      <c r="G145" s="185">
        <f>SUM(G146:G149)</f>
        <v>0</v>
      </c>
      <c r="H145" s="176" t="str">
        <f t="shared" si="10"/>
        <v>否</v>
      </c>
      <c r="I145" s="154">
        <v>0</v>
      </c>
    </row>
    <row r="146" ht="36" hidden="1" customHeight="1" spans="1:9">
      <c r="A146" s="177">
        <v>2146301</v>
      </c>
      <c r="B146" s="193" t="s">
        <v>1418</v>
      </c>
      <c r="C146" s="180">
        <v>0</v>
      </c>
      <c r="D146" s="180">
        <f>SUM(E146:F146)</f>
        <v>0</v>
      </c>
      <c r="E146" s="180"/>
      <c r="F146" s="180"/>
      <c r="G146" s="180">
        <f>C146+D146</f>
        <v>0</v>
      </c>
      <c r="H146" s="176" t="str">
        <f t="shared" si="10"/>
        <v>否</v>
      </c>
      <c r="I146" s="154">
        <v>0</v>
      </c>
    </row>
    <row r="147" ht="36" hidden="1" customHeight="1" spans="1:9">
      <c r="A147" s="177">
        <v>2146302</v>
      </c>
      <c r="B147" s="193" t="s">
        <v>1419</v>
      </c>
      <c r="C147" s="180">
        <v>0</v>
      </c>
      <c r="D147" s="180">
        <f>SUM(E147:F147)</f>
        <v>0</v>
      </c>
      <c r="E147" s="180"/>
      <c r="F147" s="180"/>
      <c r="G147" s="180">
        <f>C147+D147</f>
        <v>0</v>
      </c>
      <c r="H147" s="176" t="str">
        <f t="shared" si="10"/>
        <v>否</v>
      </c>
      <c r="I147" s="154">
        <v>0</v>
      </c>
    </row>
    <row r="148" ht="36" hidden="1" customHeight="1" spans="1:9">
      <c r="A148" s="177">
        <v>2146303</v>
      </c>
      <c r="B148" s="193" t="s">
        <v>1420</v>
      </c>
      <c r="C148" s="180">
        <v>0</v>
      </c>
      <c r="D148" s="180">
        <f>SUM(E148:F148)</f>
        <v>0</v>
      </c>
      <c r="E148" s="180"/>
      <c r="F148" s="180"/>
      <c r="G148" s="180">
        <f>C148+D148</f>
        <v>0</v>
      </c>
      <c r="H148" s="176" t="str">
        <f t="shared" si="10"/>
        <v>否</v>
      </c>
      <c r="I148" s="154">
        <v>0</v>
      </c>
    </row>
    <row r="149" ht="36" hidden="1" customHeight="1" spans="1:9">
      <c r="A149" s="177">
        <v>2146399</v>
      </c>
      <c r="B149" s="193" t="s">
        <v>1421</v>
      </c>
      <c r="C149" s="180">
        <v>0</v>
      </c>
      <c r="D149" s="180">
        <f>SUM(E149:F149)</f>
        <v>0</v>
      </c>
      <c r="E149" s="180"/>
      <c r="F149" s="180"/>
      <c r="G149" s="180">
        <f>C149+D149</f>
        <v>0</v>
      </c>
      <c r="H149" s="176" t="str">
        <f t="shared" si="10"/>
        <v>否</v>
      </c>
      <c r="I149" s="154">
        <v>0</v>
      </c>
    </row>
    <row r="150" ht="36" hidden="1" customHeight="1" spans="1:9">
      <c r="A150" s="173">
        <v>21464</v>
      </c>
      <c r="B150" s="174" t="s">
        <v>1422</v>
      </c>
      <c r="C150" s="183">
        <f>SUM(C151:C158)</f>
        <v>0</v>
      </c>
      <c r="D150" s="183">
        <f>SUM(D151:D158)</f>
        <v>0</v>
      </c>
      <c r="E150" s="183">
        <f>SUM(E151:E158)</f>
        <v>0</v>
      </c>
      <c r="F150" s="183">
        <f>SUM(F151:F158)</f>
        <v>0</v>
      </c>
      <c r="G150" s="183">
        <f>SUM(G151:G158)</f>
        <v>0</v>
      </c>
      <c r="H150" s="176" t="str">
        <f t="shared" si="10"/>
        <v>否</v>
      </c>
      <c r="I150" s="154">
        <v>0</v>
      </c>
    </row>
    <row r="151" ht="36" hidden="1" customHeight="1" spans="1:9">
      <c r="A151" s="177">
        <v>2146401</v>
      </c>
      <c r="B151" s="178" t="s">
        <v>1423</v>
      </c>
      <c r="C151" s="180">
        <v>0</v>
      </c>
      <c r="D151" s="180">
        <f t="shared" ref="D151:D158" si="11">SUM(E151:F151)</f>
        <v>0</v>
      </c>
      <c r="E151" s="180"/>
      <c r="F151" s="180"/>
      <c r="G151" s="180">
        <f t="shared" ref="G151:G158" si="12">C151+D151</f>
        <v>0</v>
      </c>
      <c r="H151" s="176" t="str">
        <f t="shared" si="10"/>
        <v>否</v>
      </c>
      <c r="I151" s="154">
        <v>0</v>
      </c>
    </row>
    <row r="152" ht="36" hidden="1" customHeight="1" spans="1:9">
      <c r="A152" s="177">
        <v>2146402</v>
      </c>
      <c r="B152" s="178" t="s">
        <v>1424</v>
      </c>
      <c r="C152" s="180">
        <v>0</v>
      </c>
      <c r="D152" s="180">
        <f t="shared" si="11"/>
        <v>0</v>
      </c>
      <c r="E152" s="180"/>
      <c r="F152" s="180"/>
      <c r="G152" s="180">
        <f t="shared" si="12"/>
        <v>0</v>
      </c>
      <c r="H152" s="176" t="str">
        <f t="shared" si="10"/>
        <v>否</v>
      </c>
      <c r="I152" s="154">
        <v>0</v>
      </c>
    </row>
    <row r="153" ht="36" hidden="1" customHeight="1" spans="1:9">
      <c r="A153" s="177">
        <v>2146403</v>
      </c>
      <c r="B153" s="178" t="s">
        <v>1425</v>
      </c>
      <c r="C153" s="180">
        <v>0</v>
      </c>
      <c r="D153" s="180">
        <f t="shared" si="11"/>
        <v>0</v>
      </c>
      <c r="E153" s="180"/>
      <c r="F153" s="180"/>
      <c r="G153" s="180">
        <f t="shared" si="12"/>
        <v>0</v>
      </c>
      <c r="H153" s="176" t="str">
        <f t="shared" si="10"/>
        <v>否</v>
      </c>
      <c r="I153" s="154">
        <v>0</v>
      </c>
    </row>
    <row r="154" ht="36" hidden="1" customHeight="1" spans="1:9">
      <c r="A154" s="177">
        <v>2146404</v>
      </c>
      <c r="B154" s="178" t="s">
        <v>1426</v>
      </c>
      <c r="C154" s="180">
        <v>0</v>
      </c>
      <c r="D154" s="180">
        <f t="shared" si="11"/>
        <v>0</v>
      </c>
      <c r="E154" s="180"/>
      <c r="F154" s="180"/>
      <c r="G154" s="180">
        <f t="shared" si="12"/>
        <v>0</v>
      </c>
      <c r="H154" s="176" t="str">
        <f t="shared" si="10"/>
        <v>否</v>
      </c>
      <c r="I154" s="154">
        <v>0</v>
      </c>
    </row>
    <row r="155" ht="36" hidden="1" customHeight="1" spans="1:9">
      <c r="A155" s="177">
        <v>2146405</v>
      </c>
      <c r="B155" s="178" t="s">
        <v>1427</v>
      </c>
      <c r="C155" s="180">
        <v>0</v>
      </c>
      <c r="D155" s="180">
        <f t="shared" si="11"/>
        <v>0</v>
      </c>
      <c r="E155" s="180"/>
      <c r="F155" s="180"/>
      <c r="G155" s="180">
        <f t="shared" si="12"/>
        <v>0</v>
      </c>
      <c r="H155" s="176" t="str">
        <f t="shared" si="10"/>
        <v>否</v>
      </c>
      <c r="I155" s="154">
        <v>0</v>
      </c>
    </row>
    <row r="156" ht="36" hidden="1" customHeight="1" spans="1:9">
      <c r="A156" s="177">
        <v>2146406</v>
      </c>
      <c r="B156" s="178" t="s">
        <v>1428</v>
      </c>
      <c r="C156" s="180">
        <v>0</v>
      </c>
      <c r="D156" s="180">
        <f t="shared" si="11"/>
        <v>0</v>
      </c>
      <c r="E156" s="180"/>
      <c r="F156" s="180"/>
      <c r="G156" s="180">
        <f t="shared" si="12"/>
        <v>0</v>
      </c>
      <c r="H156" s="176" t="str">
        <f t="shared" si="10"/>
        <v>否</v>
      </c>
      <c r="I156" s="154">
        <v>0</v>
      </c>
    </row>
    <row r="157" ht="36" hidden="1" customHeight="1" spans="1:9">
      <c r="A157" s="177">
        <v>2146407</v>
      </c>
      <c r="B157" s="178" t="s">
        <v>1429</v>
      </c>
      <c r="C157" s="180">
        <v>0</v>
      </c>
      <c r="D157" s="180">
        <f t="shared" si="11"/>
        <v>0</v>
      </c>
      <c r="E157" s="180"/>
      <c r="F157" s="180"/>
      <c r="G157" s="180">
        <f t="shared" si="12"/>
        <v>0</v>
      </c>
      <c r="H157" s="176" t="str">
        <f t="shared" si="10"/>
        <v>否</v>
      </c>
      <c r="I157" s="154">
        <v>0</v>
      </c>
    </row>
    <row r="158" ht="36" hidden="1" customHeight="1" spans="1:9">
      <c r="A158" s="177">
        <v>2146499</v>
      </c>
      <c r="B158" s="178" t="s">
        <v>1430</v>
      </c>
      <c r="C158" s="180">
        <v>0</v>
      </c>
      <c r="D158" s="180">
        <f t="shared" si="11"/>
        <v>0</v>
      </c>
      <c r="E158" s="180"/>
      <c r="F158" s="180"/>
      <c r="G158" s="180">
        <f t="shared" si="12"/>
        <v>0</v>
      </c>
      <c r="H158" s="176" t="str">
        <f t="shared" si="10"/>
        <v>否</v>
      </c>
      <c r="I158" s="154">
        <v>0</v>
      </c>
    </row>
    <row r="159" ht="36" hidden="1" customHeight="1" spans="1:9">
      <c r="A159" s="173">
        <v>21468</v>
      </c>
      <c r="B159" s="174" t="s">
        <v>1431</v>
      </c>
      <c r="C159" s="183">
        <f>SUM(C160:C165)</f>
        <v>0</v>
      </c>
      <c r="D159" s="183">
        <f>SUM(D160:D165)</f>
        <v>0</v>
      </c>
      <c r="E159" s="183">
        <f>SUM(E160:E165)</f>
        <v>0</v>
      </c>
      <c r="F159" s="183">
        <f>SUM(F160:F165)</f>
        <v>0</v>
      </c>
      <c r="G159" s="183">
        <f>SUM(G160:G165)</f>
        <v>0</v>
      </c>
      <c r="H159" s="176" t="str">
        <f t="shared" si="10"/>
        <v>否</v>
      </c>
      <c r="I159" s="154">
        <v>0</v>
      </c>
    </row>
    <row r="160" ht="36" hidden="1" customHeight="1" spans="1:9">
      <c r="A160" s="177">
        <v>2146801</v>
      </c>
      <c r="B160" s="178" t="s">
        <v>1432</v>
      </c>
      <c r="C160" s="180">
        <v>0</v>
      </c>
      <c r="D160" s="180">
        <f t="shared" ref="D160:D165" si="13">SUM(E160:F160)</f>
        <v>0</v>
      </c>
      <c r="E160" s="180"/>
      <c r="F160" s="180"/>
      <c r="G160" s="180">
        <f t="shared" ref="G160:G165" si="14">C160+D160</f>
        <v>0</v>
      </c>
      <c r="H160" s="176" t="str">
        <f t="shared" si="10"/>
        <v>否</v>
      </c>
      <c r="I160" s="154">
        <v>0</v>
      </c>
    </row>
    <row r="161" ht="36" hidden="1" customHeight="1" spans="1:9">
      <c r="A161" s="177">
        <v>2146802</v>
      </c>
      <c r="B161" s="178" t="s">
        <v>1433</v>
      </c>
      <c r="C161" s="180">
        <v>0</v>
      </c>
      <c r="D161" s="180">
        <f t="shared" si="13"/>
        <v>0</v>
      </c>
      <c r="E161" s="180"/>
      <c r="F161" s="180"/>
      <c r="G161" s="180">
        <f t="shared" si="14"/>
        <v>0</v>
      </c>
      <c r="H161" s="176" t="str">
        <f t="shared" si="10"/>
        <v>否</v>
      </c>
      <c r="I161" s="154">
        <v>0</v>
      </c>
    </row>
    <row r="162" ht="36" hidden="1" customHeight="1" spans="1:9">
      <c r="A162" s="177">
        <v>2146803</v>
      </c>
      <c r="B162" s="178" t="s">
        <v>1434</v>
      </c>
      <c r="C162" s="180">
        <v>0</v>
      </c>
      <c r="D162" s="180">
        <f t="shared" si="13"/>
        <v>0</v>
      </c>
      <c r="E162" s="180"/>
      <c r="F162" s="180"/>
      <c r="G162" s="180">
        <f t="shared" si="14"/>
        <v>0</v>
      </c>
      <c r="H162" s="176" t="str">
        <f t="shared" si="10"/>
        <v>否</v>
      </c>
      <c r="I162" s="154">
        <v>0</v>
      </c>
    </row>
    <row r="163" ht="36" hidden="1" customHeight="1" spans="1:9">
      <c r="A163" s="177">
        <v>2146804</v>
      </c>
      <c r="B163" s="178" t="s">
        <v>1435</v>
      </c>
      <c r="C163" s="180">
        <v>0</v>
      </c>
      <c r="D163" s="180">
        <f t="shared" si="13"/>
        <v>0</v>
      </c>
      <c r="E163" s="180"/>
      <c r="F163" s="180"/>
      <c r="G163" s="180">
        <f t="shared" si="14"/>
        <v>0</v>
      </c>
      <c r="H163" s="176" t="str">
        <f t="shared" si="10"/>
        <v>否</v>
      </c>
      <c r="I163" s="154">
        <v>0</v>
      </c>
    </row>
    <row r="164" ht="36" hidden="1" customHeight="1" spans="1:9">
      <c r="A164" s="177">
        <v>2146805</v>
      </c>
      <c r="B164" s="178" t="s">
        <v>1436</v>
      </c>
      <c r="C164" s="180">
        <v>0</v>
      </c>
      <c r="D164" s="180">
        <f t="shared" si="13"/>
        <v>0</v>
      </c>
      <c r="E164" s="180"/>
      <c r="F164" s="180"/>
      <c r="G164" s="180">
        <f t="shared" si="14"/>
        <v>0</v>
      </c>
      <c r="H164" s="176" t="str">
        <f t="shared" si="10"/>
        <v>否</v>
      </c>
      <c r="I164" s="154">
        <v>0</v>
      </c>
    </row>
    <row r="165" ht="36" hidden="1" customHeight="1" spans="1:9">
      <c r="A165" s="177">
        <v>2146899</v>
      </c>
      <c r="B165" s="178" t="s">
        <v>1437</v>
      </c>
      <c r="C165" s="180">
        <v>0</v>
      </c>
      <c r="D165" s="180">
        <f t="shared" si="13"/>
        <v>0</v>
      </c>
      <c r="E165" s="180"/>
      <c r="F165" s="180"/>
      <c r="G165" s="180">
        <f t="shared" si="14"/>
        <v>0</v>
      </c>
      <c r="H165" s="176" t="str">
        <f t="shared" si="10"/>
        <v>否</v>
      </c>
      <c r="I165" s="154">
        <v>0</v>
      </c>
    </row>
    <row r="166" ht="36" hidden="1" customHeight="1" spans="1:9">
      <c r="A166" s="173">
        <v>21469</v>
      </c>
      <c r="B166" s="174" t="s">
        <v>1438</v>
      </c>
      <c r="C166" s="185">
        <f>SUM(C167:C174)</f>
        <v>0</v>
      </c>
      <c r="D166" s="185">
        <f>SUM(D167:D174)</f>
        <v>0</v>
      </c>
      <c r="E166" s="185">
        <f>SUM(E167:E174)</f>
        <v>0</v>
      </c>
      <c r="F166" s="185">
        <f>SUM(F167:F174)</f>
        <v>0</v>
      </c>
      <c r="G166" s="185">
        <f>SUM(G167:G174)</f>
        <v>0</v>
      </c>
      <c r="H166" s="176" t="str">
        <f t="shared" si="10"/>
        <v>否</v>
      </c>
      <c r="I166" s="154">
        <v>0</v>
      </c>
    </row>
    <row r="167" ht="36" hidden="1" customHeight="1" spans="1:9">
      <c r="A167" s="177">
        <v>2146901</v>
      </c>
      <c r="B167" s="178" t="s">
        <v>1439</v>
      </c>
      <c r="C167" s="180">
        <v>0</v>
      </c>
      <c r="D167" s="180">
        <f t="shared" ref="D167:D174" si="15">SUM(E167:F167)</f>
        <v>0</v>
      </c>
      <c r="E167" s="180"/>
      <c r="F167" s="180"/>
      <c r="G167" s="180">
        <f t="shared" ref="G167:G174" si="16">C167+D167</f>
        <v>0</v>
      </c>
      <c r="H167" s="176" t="str">
        <f t="shared" si="10"/>
        <v>否</v>
      </c>
      <c r="I167" s="154">
        <v>0</v>
      </c>
    </row>
    <row r="168" ht="36" hidden="1" customHeight="1" spans="1:9">
      <c r="A168" s="177">
        <v>2146902</v>
      </c>
      <c r="B168" s="178" t="s">
        <v>931</v>
      </c>
      <c r="C168" s="180">
        <v>0</v>
      </c>
      <c r="D168" s="180">
        <f t="shared" si="15"/>
        <v>0</v>
      </c>
      <c r="E168" s="180"/>
      <c r="F168" s="180"/>
      <c r="G168" s="180">
        <f t="shared" si="16"/>
        <v>0</v>
      </c>
      <c r="H168" s="176" t="str">
        <f t="shared" si="10"/>
        <v>否</v>
      </c>
      <c r="I168" s="154">
        <v>0</v>
      </c>
    </row>
    <row r="169" ht="36" hidden="1" customHeight="1" spans="1:9">
      <c r="A169" s="177">
        <v>2146903</v>
      </c>
      <c r="B169" s="178" t="s">
        <v>1440</v>
      </c>
      <c r="C169" s="180">
        <v>0</v>
      </c>
      <c r="D169" s="180">
        <f t="shared" si="15"/>
        <v>0</v>
      </c>
      <c r="E169" s="180"/>
      <c r="F169" s="180"/>
      <c r="G169" s="180">
        <f t="shared" si="16"/>
        <v>0</v>
      </c>
      <c r="H169" s="176" t="str">
        <f t="shared" si="10"/>
        <v>否</v>
      </c>
      <c r="I169" s="154">
        <v>0</v>
      </c>
    </row>
    <row r="170" ht="36" hidden="1" customHeight="1" spans="1:9">
      <c r="A170" s="177">
        <v>2146904</v>
      </c>
      <c r="B170" s="178" t="s">
        <v>1441</v>
      </c>
      <c r="C170" s="180">
        <v>0</v>
      </c>
      <c r="D170" s="180">
        <f t="shared" si="15"/>
        <v>0</v>
      </c>
      <c r="E170" s="180"/>
      <c r="F170" s="180"/>
      <c r="G170" s="180">
        <f t="shared" si="16"/>
        <v>0</v>
      </c>
      <c r="H170" s="176" t="str">
        <f t="shared" si="10"/>
        <v>否</v>
      </c>
      <c r="I170" s="154">
        <v>0</v>
      </c>
    </row>
    <row r="171" ht="36" hidden="1" customHeight="1" spans="1:9">
      <c r="A171" s="177">
        <v>2146906</v>
      </c>
      <c r="B171" s="178" t="s">
        <v>1442</v>
      </c>
      <c r="C171" s="180">
        <v>0</v>
      </c>
      <c r="D171" s="180">
        <f t="shared" si="15"/>
        <v>0</v>
      </c>
      <c r="E171" s="180"/>
      <c r="F171" s="180"/>
      <c r="G171" s="180">
        <f t="shared" si="16"/>
        <v>0</v>
      </c>
      <c r="H171" s="176" t="str">
        <f t="shared" si="10"/>
        <v>否</v>
      </c>
      <c r="I171" s="154">
        <v>0</v>
      </c>
    </row>
    <row r="172" ht="36" hidden="1" customHeight="1" spans="1:9">
      <c r="A172" s="177">
        <v>2146907</v>
      </c>
      <c r="B172" s="178" t="s">
        <v>1443</v>
      </c>
      <c r="C172" s="180">
        <v>0</v>
      </c>
      <c r="D172" s="180">
        <f t="shared" si="15"/>
        <v>0</v>
      </c>
      <c r="E172" s="180"/>
      <c r="F172" s="180"/>
      <c r="G172" s="180">
        <f t="shared" si="16"/>
        <v>0</v>
      </c>
      <c r="H172" s="176" t="str">
        <f t="shared" si="10"/>
        <v>否</v>
      </c>
      <c r="I172" s="154">
        <v>0</v>
      </c>
    </row>
    <row r="173" ht="36" hidden="1" customHeight="1" spans="1:9">
      <c r="A173" s="177">
        <v>2146908</v>
      </c>
      <c r="B173" s="178" t="s">
        <v>1444</v>
      </c>
      <c r="C173" s="180">
        <v>0</v>
      </c>
      <c r="D173" s="180">
        <f t="shared" si="15"/>
        <v>0</v>
      </c>
      <c r="E173" s="180"/>
      <c r="F173" s="180"/>
      <c r="G173" s="180">
        <f t="shared" si="16"/>
        <v>0</v>
      </c>
      <c r="H173" s="176" t="str">
        <f t="shared" si="10"/>
        <v>否</v>
      </c>
      <c r="I173" s="154">
        <v>0</v>
      </c>
    </row>
    <row r="174" ht="36" hidden="1" customHeight="1" spans="1:9">
      <c r="A174" s="177">
        <v>2146999</v>
      </c>
      <c r="B174" s="178" t="s">
        <v>1445</v>
      </c>
      <c r="C174" s="180">
        <v>0</v>
      </c>
      <c r="D174" s="180">
        <f t="shared" si="15"/>
        <v>0</v>
      </c>
      <c r="E174" s="180"/>
      <c r="F174" s="180"/>
      <c r="G174" s="180">
        <f t="shared" si="16"/>
        <v>0</v>
      </c>
      <c r="H174" s="176" t="str">
        <f t="shared" si="10"/>
        <v>否</v>
      </c>
      <c r="I174" s="154">
        <v>0</v>
      </c>
    </row>
    <row r="175" ht="36" hidden="1" customHeight="1" spans="1:9">
      <c r="A175" s="173">
        <v>21470</v>
      </c>
      <c r="B175" s="174" t="s">
        <v>1446</v>
      </c>
      <c r="C175" s="183">
        <f>SUM(C176:C177)</f>
        <v>0</v>
      </c>
      <c r="D175" s="183">
        <f>SUM(D176:D177)</f>
        <v>0</v>
      </c>
      <c r="E175" s="183">
        <f>SUM(E176:E177)</f>
        <v>0</v>
      </c>
      <c r="F175" s="183">
        <f>SUM(F176:F177)</f>
        <v>0</v>
      </c>
      <c r="G175" s="183">
        <f>SUM(G176:G177)</f>
        <v>0</v>
      </c>
      <c r="H175" s="176" t="str">
        <f t="shared" si="10"/>
        <v>否</v>
      </c>
      <c r="I175" s="154">
        <v>0</v>
      </c>
    </row>
    <row r="176" ht="36" hidden="1" customHeight="1" spans="1:9">
      <c r="A176" s="177">
        <v>2147001</v>
      </c>
      <c r="B176" s="178" t="s">
        <v>905</v>
      </c>
      <c r="C176" s="180">
        <v>0</v>
      </c>
      <c r="D176" s="180">
        <f>SUM(E176:F176)</f>
        <v>0</v>
      </c>
      <c r="E176" s="180"/>
      <c r="F176" s="180"/>
      <c r="G176" s="180">
        <f>C176+D176</f>
        <v>0</v>
      </c>
      <c r="H176" s="176" t="str">
        <f t="shared" si="10"/>
        <v>否</v>
      </c>
      <c r="I176" s="154">
        <v>0</v>
      </c>
    </row>
    <row r="177" ht="36" hidden="1" customHeight="1" spans="1:9">
      <c r="A177" s="177">
        <v>2147099</v>
      </c>
      <c r="B177" s="178" t="s">
        <v>1447</v>
      </c>
      <c r="C177" s="180">
        <v>0</v>
      </c>
      <c r="D177" s="180">
        <f>SUM(E177:F177)</f>
        <v>0</v>
      </c>
      <c r="E177" s="180"/>
      <c r="F177" s="180"/>
      <c r="G177" s="180">
        <f>C177+D177</f>
        <v>0</v>
      </c>
      <c r="H177" s="176" t="str">
        <f t="shared" si="10"/>
        <v>否</v>
      </c>
      <c r="I177" s="154">
        <v>0</v>
      </c>
    </row>
    <row r="178" ht="31" hidden="1" customHeight="1" spans="1:9">
      <c r="A178" s="173">
        <v>21471</v>
      </c>
      <c r="B178" s="174" t="s">
        <v>1448</v>
      </c>
      <c r="C178" s="183">
        <f>SUM(C179:C180)</f>
        <v>0</v>
      </c>
      <c r="D178" s="183">
        <f>SUM(D179:D180)</f>
        <v>0</v>
      </c>
      <c r="E178" s="183">
        <f>SUM(E179:E180)</f>
        <v>0</v>
      </c>
      <c r="F178" s="183">
        <f>SUM(F179:F180)</f>
        <v>0</v>
      </c>
      <c r="G178" s="183">
        <f>SUM(G179:G180)</f>
        <v>0</v>
      </c>
      <c r="H178" s="176" t="str">
        <f t="shared" si="10"/>
        <v>否</v>
      </c>
      <c r="I178" s="154">
        <v>0</v>
      </c>
    </row>
    <row r="179" ht="36" hidden="1" customHeight="1" spans="1:9">
      <c r="A179" s="177">
        <v>2147101</v>
      </c>
      <c r="B179" s="178" t="s">
        <v>905</v>
      </c>
      <c r="C179" s="180">
        <v>0</v>
      </c>
      <c r="D179" s="180">
        <f t="shared" ref="D179:D185" si="17">SUM(E179:F179)</f>
        <v>0</v>
      </c>
      <c r="E179" s="180"/>
      <c r="F179" s="180"/>
      <c r="G179" s="180">
        <f t="shared" ref="G179:G185" si="18">C179+D179</f>
        <v>0</v>
      </c>
      <c r="H179" s="176" t="str">
        <f t="shared" si="10"/>
        <v>否</v>
      </c>
      <c r="I179" s="154">
        <v>0</v>
      </c>
    </row>
    <row r="180" ht="36" hidden="1" customHeight="1" spans="1:9">
      <c r="A180" s="177">
        <v>2147199</v>
      </c>
      <c r="B180" s="178" t="s">
        <v>1449</v>
      </c>
      <c r="C180" s="180">
        <v>0</v>
      </c>
      <c r="D180" s="180">
        <f t="shared" si="17"/>
        <v>0</v>
      </c>
      <c r="E180" s="180"/>
      <c r="F180" s="180"/>
      <c r="G180" s="180">
        <f t="shared" si="18"/>
        <v>0</v>
      </c>
      <c r="H180" s="176" t="str">
        <f t="shared" si="10"/>
        <v>否</v>
      </c>
      <c r="I180" s="154">
        <v>0</v>
      </c>
    </row>
    <row r="181" ht="36" hidden="1" customHeight="1" spans="1:9">
      <c r="A181" s="173">
        <v>21472</v>
      </c>
      <c r="B181" s="174" t="s">
        <v>1450</v>
      </c>
      <c r="C181" s="180">
        <v>0</v>
      </c>
      <c r="D181" s="180">
        <f t="shared" si="17"/>
        <v>0</v>
      </c>
      <c r="E181" s="180"/>
      <c r="F181" s="180"/>
      <c r="G181" s="180">
        <f t="shared" si="18"/>
        <v>0</v>
      </c>
      <c r="H181" s="176" t="str">
        <f t="shared" si="10"/>
        <v>否</v>
      </c>
      <c r="I181" s="154">
        <v>0</v>
      </c>
    </row>
    <row r="182" ht="31" hidden="1" customHeight="1" spans="1:9">
      <c r="A182" s="173">
        <v>21473</v>
      </c>
      <c r="B182" s="192" t="s">
        <v>1451</v>
      </c>
      <c r="C182" s="183">
        <f>SUM(C183:C185)</f>
        <v>0</v>
      </c>
      <c r="D182" s="183">
        <f>SUM(D183:D185)</f>
        <v>0</v>
      </c>
      <c r="E182" s="183">
        <f>SUM(E183:E185)</f>
        <v>0</v>
      </c>
      <c r="F182" s="183">
        <f>SUM(F183:F185)</f>
        <v>0</v>
      </c>
      <c r="G182" s="183">
        <f>SUM(G183:G185)</f>
        <v>0</v>
      </c>
      <c r="H182" s="176" t="str">
        <f t="shared" si="10"/>
        <v>否</v>
      </c>
      <c r="I182" s="154">
        <v>0</v>
      </c>
    </row>
    <row r="183" ht="36" hidden="1" customHeight="1" spans="1:9">
      <c r="A183" s="177">
        <v>2147301</v>
      </c>
      <c r="B183" s="193" t="s">
        <v>1418</v>
      </c>
      <c r="C183" s="180">
        <v>0</v>
      </c>
      <c r="D183" s="180">
        <f t="shared" si="17"/>
        <v>0</v>
      </c>
      <c r="E183" s="180"/>
      <c r="F183" s="180"/>
      <c r="G183" s="180">
        <f t="shared" si="18"/>
        <v>0</v>
      </c>
      <c r="H183" s="176" t="str">
        <f t="shared" si="10"/>
        <v>否</v>
      </c>
      <c r="I183" s="154">
        <v>0</v>
      </c>
    </row>
    <row r="184" ht="36" hidden="1" customHeight="1" spans="1:9">
      <c r="A184" s="177">
        <v>2147303</v>
      </c>
      <c r="B184" s="193" t="s">
        <v>1420</v>
      </c>
      <c r="C184" s="180">
        <v>0</v>
      </c>
      <c r="D184" s="180">
        <f t="shared" si="17"/>
        <v>0</v>
      </c>
      <c r="E184" s="180"/>
      <c r="F184" s="180"/>
      <c r="G184" s="180">
        <f t="shared" si="18"/>
        <v>0</v>
      </c>
      <c r="H184" s="176" t="str">
        <f t="shared" si="10"/>
        <v>否</v>
      </c>
      <c r="I184" s="154">
        <v>0</v>
      </c>
    </row>
    <row r="185" ht="36" hidden="1" customHeight="1" spans="1:9">
      <c r="A185" s="177">
        <v>2147399</v>
      </c>
      <c r="B185" s="193" t="s">
        <v>1452</v>
      </c>
      <c r="C185" s="180">
        <v>0</v>
      </c>
      <c r="D185" s="180">
        <f t="shared" si="17"/>
        <v>0</v>
      </c>
      <c r="E185" s="180"/>
      <c r="F185" s="180"/>
      <c r="G185" s="180">
        <f t="shared" si="18"/>
        <v>0</v>
      </c>
      <c r="H185" s="176" t="str">
        <f t="shared" si="10"/>
        <v>否</v>
      </c>
      <c r="I185" s="154">
        <v>0</v>
      </c>
    </row>
    <row r="186" ht="36" customHeight="1" spans="1:9">
      <c r="A186" s="173">
        <v>215</v>
      </c>
      <c r="B186" s="174" t="s">
        <v>1453</v>
      </c>
      <c r="C186" s="185">
        <f>SUM(C187)</f>
        <v>0</v>
      </c>
      <c r="D186" s="185">
        <f>SUM(D187)</f>
        <v>0</v>
      </c>
      <c r="E186" s="185">
        <f>SUM(E187)</f>
        <v>0</v>
      </c>
      <c r="F186" s="185">
        <f>SUM(F187)</f>
        <v>0</v>
      </c>
      <c r="G186" s="185">
        <f>SUM(G187)</f>
        <v>0</v>
      </c>
      <c r="H186" s="176" t="str">
        <f>IF(LEN(A186)=3,"是",IF(B186&lt;&gt;"",IF(SUM(C186:D186)&lt;&gt;0,"是","否"),"是"))</f>
        <v>是</v>
      </c>
      <c r="I186" s="154">
        <v>0</v>
      </c>
    </row>
    <row r="187" ht="31" hidden="1" customHeight="1" spans="1:9">
      <c r="A187" s="173">
        <v>21562</v>
      </c>
      <c r="B187" s="174" t="s">
        <v>1454</v>
      </c>
      <c r="C187" s="185">
        <f>SUM(C188:C189)</f>
        <v>0</v>
      </c>
      <c r="D187" s="185">
        <f>SUM(D188:D189)</f>
        <v>0</v>
      </c>
      <c r="E187" s="185">
        <f>SUM(E188:E189)</f>
        <v>0</v>
      </c>
      <c r="F187" s="185">
        <f>SUM(F188:F189)</f>
        <v>0</v>
      </c>
      <c r="G187" s="185">
        <f>SUM(G188:G189)</f>
        <v>0</v>
      </c>
      <c r="H187" s="176" t="str">
        <f t="shared" si="10"/>
        <v>否</v>
      </c>
      <c r="I187" s="154">
        <v>0</v>
      </c>
    </row>
    <row r="188" ht="36" hidden="1" customHeight="1" spans="1:9">
      <c r="A188" s="177">
        <v>2156202</v>
      </c>
      <c r="B188" s="178" t="s">
        <v>1455</v>
      </c>
      <c r="C188" s="180">
        <v>0</v>
      </c>
      <c r="D188" s="180">
        <f>SUM(E188:F188)</f>
        <v>0</v>
      </c>
      <c r="E188" s="180"/>
      <c r="F188" s="180"/>
      <c r="G188" s="180">
        <f>C188+D188</f>
        <v>0</v>
      </c>
      <c r="H188" s="176" t="str">
        <f t="shared" si="10"/>
        <v>否</v>
      </c>
      <c r="I188" s="154">
        <v>0</v>
      </c>
    </row>
    <row r="189" ht="36" hidden="1" customHeight="1" spans="1:9">
      <c r="A189" s="177">
        <v>2156299</v>
      </c>
      <c r="B189" s="178" t="s">
        <v>1456</v>
      </c>
      <c r="C189" s="180">
        <v>0</v>
      </c>
      <c r="D189" s="180">
        <f>SUM(E189:F189)</f>
        <v>0</v>
      </c>
      <c r="E189" s="180"/>
      <c r="F189" s="180"/>
      <c r="G189" s="180">
        <f>C189+D189</f>
        <v>0</v>
      </c>
      <c r="H189" s="176" t="str">
        <f t="shared" si="10"/>
        <v>否</v>
      </c>
      <c r="I189" s="154">
        <v>0</v>
      </c>
    </row>
    <row r="190" ht="31" customHeight="1" spans="1:9">
      <c r="A190" s="173">
        <v>229</v>
      </c>
      <c r="B190" s="174" t="s">
        <v>1457</v>
      </c>
      <c r="C190" s="175">
        <f>SUM(C192:C195,C205)</f>
        <v>2980</v>
      </c>
      <c r="D190" s="175">
        <f>SUM(D192:D195,D205)</f>
        <v>26105</v>
      </c>
      <c r="E190" s="175">
        <f>SUM(E192:E195,E205)</f>
        <v>27900</v>
      </c>
      <c r="F190" s="175">
        <f>SUM(F192:F195,F205)</f>
        <v>-1795</v>
      </c>
      <c r="G190" s="175">
        <f>SUM(G192:G195,G205)</f>
        <v>29085</v>
      </c>
      <c r="H190" s="176" t="str">
        <f>IF(LEN(A190)=3,"是",IF(B190&lt;&gt;"",IF(SUM(C190:D190)&lt;&gt;0,"是","否"),"是"))</f>
        <v>是</v>
      </c>
      <c r="I190" s="154">
        <v>28364</v>
      </c>
    </row>
    <row r="191" ht="36" customHeight="1" spans="1:9">
      <c r="A191" s="173">
        <v>22904</v>
      </c>
      <c r="B191" s="192" t="s">
        <v>1458</v>
      </c>
      <c r="C191" s="175">
        <f>SUM(C192:C194)</f>
        <v>0</v>
      </c>
      <c r="D191" s="175">
        <f>SUM(D192:D194)</f>
        <v>27900</v>
      </c>
      <c r="E191" s="175">
        <f>SUM(E192:E194)</f>
        <v>27900</v>
      </c>
      <c r="F191" s="175">
        <f>SUM(F192:F194)</f>
        <v>0</v>
      </c>
      <c r="G191" s="175">
        <f>SUM(G192:G194)</f>
        <v>27900</v>
      </c>
      <c r="H191" s="176" t="str">
        <f>IF(LEN(A191)=3,"是",IF(B191&lt;&gt;"",IF(SUM(C191:D191)&lt;&gt;0,"是","否"),"是"))</f>
        <v>是</v>
      </c>
      <c r="I191" s="154">
        <v>27900</v>
      </c>
    </row>
    <row r="192" ht="36" hidden="1" customHeight="1" spans="1:9">
      <c r="A192" s="177">
        <v>2290401</v>
      </c>
      <c r="B192" s="178" t="s">
        <v>1459</v>
      </c>
      <c r="C192" s="180">
        <v>0</v>
      </c>
      <c r="D192" s="180">
        <f>SUM(E192:F192)</f>
        <v>0</v>
      </c>
      <c r="E192" s="180"/>
      <c r="F192" s="180"/>
      <c r="G192" s="180">
        <f>C192+D192</f>
        <v>0</v>
      </c>
      <c r="H192" s="176" t="str">
        <f t="shared" si="10"/>
        <v>否</v>
      </c>
      <c r="I192" s="154">
        <v>0</v>
      </c>
    </row>
    <row r="193" ht="36" customHeight="1" spans="1:9">
      <c r="A193" s="177">
        <v>2290402</v>
      </c>
      <c r="B193" s="178" t="s">
        <v>1460</v>
      </c>
      <c r="C193" s="181">
        <v>0</v>
      </c>
      <c r="D193" s="181">
        <f>SUM(E193:F193)</f>
        <v>17000</v>
      </c>
      <c r="E193" s="181">
        <v>17000</v>
      </c>
      <c r="F193" s="179"/>
      <c r="G193" s="181">
        <f>C193+D193</f>
        <v>17000</v>
      </c>
      <c r="H193" s="176" t="str">
        <f>IF(LEN(A193)=3,"是",IF(B193&lt;&gt;"",IF(SUM(C193:D193)&lt;&gt;0,"是","否"),"是"))</f>
        <v>是</v>
      </c>
      <c r="I193" s="154">
        <v>17000</v>
      </c>
    </row>
    <row r="194" ht="31" customHeight="1" spans="1:9">
      <c r="A194" s="177">
        <v>2290403</v>
      </c>
      <c r="B194" s="178" t="s">
        <v>1461</v>
      </c>
      <c r="C194" s="180">
        <v>0</v>
      </c>
      <c r="D194" s="180">
        <f>SUM(E194:F194)</f>
        <v>10900</v>
      </c>
      <c r="E194" s="180">
        <v>10900</v>
      </c>
      <c r="F194" s="180"/>
      <c r="G194" s="180">
        <f>C194+D194</f>
        <v>10900</v>
      </c>
      <c r="H194" s="176" t="str">
        <f>IF(LEN(A194)=3,"是",IF(B194&lt;&gt;"",IF(SUM(C194:D194)&lt;&gt;0,"是","否"),"是"))</f>
        <v>是</v>
      </c>
      <c r="I194" s="154">
        <v>10900</v>
      </c>
    </row>
    <row r="195" ht="36" customHeight="1" spans="1:9">
      <c r="A195" s="173">
        <v>22908</v>
      </c>
      <c r="B195" s="174" t="s">
        <v>1462</v>
      </c>
      <c r="C195" s="185">
        <f>SUM(C196:C203)</f>
        <v>42</v>
      </c>
      <c r="D195" s="185">
        <f>SUM(D196:D203)</f>
        <v>-41</v>
      </c>
      <c r="E195" s="185">
        <f>SUM(E196:E203)</f>
        <v>0</v>
      </c>
      <c r="F195" s="185">
        <f>SUM(F196:F203)</f>
        <v>-41</v>
      </c>
      <c r="G195" s="185">
        <f>SUM(G196:G203)</f>
        <v>1</v>
      </c>
      <c r="H195" s="176" t="str">
        <f>IF(LEN(A195)=3,"是",IF(B195&lt;&gt;"",IF(SUM(C195:D195)&lt;&gt;0,"是","否"),"是"))</f>
        <v>是</v>
      </c>
      <c r="I195" s="154">
        <v>1</v>
      </c>
    </row>
    <row r="196" ht="36" hidden="1" customHeight="1" spans="1:9">
      <c r="A196" s="177">
        <v>2290802</v>
      </c>
      <c r="B196" s="178" t="s">
        <v>1463</v>
      </c>
      <c r="C196" s="180">
        <v>0</v>
      </c>
      <c r="D196" s="180">
        <f t="shared" ref="D196:D204" si="19">SUM(E196:F196)</f>
        <v>0</v>
      </c>
      <c r="E196" s="180"/>
      <c r="F196" s="180"/>
      <c r="G196" s="180">
        <f t="shared" ref="G196:G204" si="20">C196+D196</f>
        <v>0</v>
      </c>
      <c r="H196" s="176" t="str">
        <f t="shared" si="10"/>
        <v>否</v>
      </c>
      <c r="I196" s="154">
        <v>0</v>
      </c>
    </row>
    <row r="197" ht="31" hidden="1" customHeight="1" spans="1:9">
      <c r="A197" s="177">
        <v>2290803</v>
      </c>
      <c r="B197" s="178" t="s">
        <v>1464</v>
      </c>
      <c r="C197" s="180">
        <v>0</v>
      </c>
      <c r="D197" s="180">
        <f t="shared" si="19"/>
        <v>0</v>
      </c>
      <c r="E197" s="180"/>
      <c r="F197" s="180"/>
      <c r="G197" s="180">
        <f t="shared" si="20"/>
        <v>0</v>
      </c>
      <c r="H197" s="176" t="str">
        <f t="shared" si="10"/>
        <v>否</v>
      </c>
      <c r="I197" s="154">
        <v>0</v>
      </c>
    </row>
    <row r="198" ht="36" customHeight="1" spans="1:9">
      <c r="A198" s="177">
        <v>2290804</v>
      </c>
      <c r="B198" s="178" t="s">
        <v>1465</v>
      </c>
      <c r="C198" s="194">
        <v>42</v>
      </c>
      <c r="D198" s="180">
        <f>SUM(E198:F198)</f>
        <v>-41</v>
      </c>
      <c r="E198" s="180"/>
      <c r="F198" s="180">
        <v>-41</v>
      </c>
      <c r="G198" s="180">
        <f t="shared" si="20"/>
        <v>1</v>
      </c>
      <c r="H198" s="176" t="str">
        <f>IF(LEN(A198)=3,"是",IF(B198&lt;&gt;"",IF(SUM(C198:D198)&lt;&gt;0,"是","否"),"是"))</f>
        <v>是</v>
      </c>
      <c r="I198" s="154">
        <v>1</v>
      </c>
    </row>
    <row r="199" ht="31" hidden="1" customHeight="1" spans="1:9">
      <c r="A199" s="177">
        <v>2290805</v>
      </c>
      <c r="B199" s="178" t="s">
        <v>1466</v>
      </c>
      <c r="C199" s="180">
        <v>0</v>
      </c>
      <c r="D199" s="180">
        <f t="shared" si="19"/>
        <v>0</v>
      </c>
      <c r="E199" s="180"/>
      <c r="F199" s="180"/>
      <c r="G199" s="180">
        <f t="shared" si="20"/>
        <v>0</v>
      </c>
      <c r="H199" s="176" t="str">
        <f t="shared" ref="H198:H261" si="21">IF(LEN(A199)=3,"是",IF(B199&lt;&gt;"",IF(SUM(C199:D199)&lt;&gt;0,"是","否"),"是"))</f>
        <v>否</v>
      </c>
      <c r="I199" s="154">
        <v>0</v>
      </c>
    </row>
    <row r="200" ht="31" hidden="1" customHeight="1" spans="1:9">
      <c r="A200" s="177">
        <v>2290806</v>
      </c>
      <c r="B200" s="178" t="s">
        <v>1467</v>
      </c>
      <c r="C200" s="180">
        <v>0</v>
      </c>
      <c r="D200" s="180">
        <f t="shared" si="19"/>
        <v>0</v>
      </c>
      <c r="E200" s="180"/>
      <c r="F200" s="180"/>
      <c r="G200" s="180">
        <f t="shared" si="20"/>
        <v>0</v>
      </c>
      <c r="H200" s="176" t="str">
        <f t="shared" si="21"/>
        <v>否</v>
      </c>
      <c r="I200" s="154">
        <v>0</v>
      </c>
    </row>
    <row r="201" ht="36" hidden="1" customHeight="1" spans="1:9">
      <c r="A201" s="177">
        <v>2290807</v>
      </c>
      <c r="B201" s="178" t="s">
        <v>1468</v>
      </c>
      <c r="C201" s="180">
        <v>0</v>
      </c>
      <c r="D201" s="180">
        <f t="shared" si="19"/>
        <v>0</v>
      </c>
      <c r="E201" s="180"/>
      <c r="F201" s="180"/>
      <c r="G201" s="180">
        <f t="shared" si="20"/>
        <v>0</v>
      </c>
      <c r="H201" s="176" t="str">
        <f t="shared" si="21"/>
        <v>否</v>
      </c>
      <c r="I201" s="154">
        <v>0</v>
      </c>
    </row>
    <row r="202" ht="36" hidden="1" customHeight="1" spans="1:9">
      <c r="A202" s="177">
        <v>2290808</v>
      </c>
      <c r="B202" s="178" t="s">
        <v>1469</v>
      </c>
      <c r="C202" s="180"/>
      <c r="D202" s="180">
        <f t="shared" si="19"/>
        <v>0</v>
      </c>
      <c r="E202" s="180"/>
      <c r="F202" s="180"/>
      <c r="G202" s="180">
        <f t="shared" si="20"/>
        <v>0</v>
      </c>
      <c r="H202" s="176" t="str">
        <f t="shared" si="21"/>
        <v>否</v>
      </c>
      <c r="I202" s="154">
        <v>0</v>
      </c>
    </row>
    <row r="203" ht="31" hidden="1" customHeight="1" spans="1:9">
      <c r="A203" s="177">
        <v>2290899</v>
      </c>
      <c r="B203" s="178" t="s">
        <v>1470</v>
      </c>
      <c r="C203" s="180">
        <v>0</v>
      </c>
      <c r="D203" s="180">
        <f t="shared" si="19"/>
        <v>0</v>
      </c>
      <c r="E203" s="180"/>
      <c r="F203" s="180"/>
      <c r="G203" s="180">
        <f t="shared" si="20"/>
        <v>0</v>
      </c>
      <c r="H203" s="176" t="str">
        <f t="shared" si="21"/>
        <v>否</v>
      </c>
      <c r="I203" s="154">
        <v>0</v>
      </c>
    </row>
    <row r="204" ht="36" hidden="1" customHeight="1" spans="1:9">
      <c r="A204" s="177">
        <v>22909</v>
      </c>
      <c r="B204" s="186" t="s">
        <v>1471</v>
      </c>
      <c r="C204" s="180">
        <v>0</v>
      </c>
      <c r="D204" s="180">
        <f t="shared" si="19"/>
        <v>0</v>
      </c>
      <c r="E204" s="180"/>
      <c r="F204" s="180"/>
      <c r="G204" s="180">
        <f t="shared" si="20"/>
        <v>0</v>
      </c>
      <c r="H204" s="176" t="str">
        <f t="shared" si="21"/>
        <v>否</v>
      </c>
      <c r="I204" s="154">
        <v>0</v>
      </c>
    </row>
    <row r="205" ht="36" customHeight="1" spans="1:9">
      <c r="A205" s="173">
        <v>22960</v>
      </c>
      <c r="B205" s="174" t="s">
        <v>1472</v>
      </c>
      <c r="C205" s="175">
        <f>SUM(C206:C216)</f>
        <v>2938</v>
      </c>
      <c r="D205" s="175">
        <f>SUM(D206:D216)</f>
        <v>-1754</v>
      </c>
      <c r="E205" s="175">
        <f>SUM(E206:E216)</f>
        <v>0</v>
      </c>
      <c r="F205" s="175">
        <f>SUM(F206:F216)</f>
        <v>-1754</v>
      </c>
      <c r="G205" s="175">
        <f>SUM(G206:G216)</f>
        <v>1184</v>
      </c>
      <c r="H205" s="176" t="str">
        <f>IF(LEN(A205)=3,"是",IF(B205&lt;&gt;"",IF(SUM(C205:D205)&lt;&gt;0,"是","否"),"是"))</f>
        <v>是</v>
      </c>
      <c r="I205" s="154">
        <v>463</v>
      </c>
    </row>
    <row r="206" ht="36" hidden="1" customHeight="1" spans="1:9">
      <c r="A206" s="189">
        <v>2296001</v>
      </c>
      <c r="B206" s="178" t="s">
        <v>1473</v>
      </c>
      <c r="C206" s="180">
        <v>0</v>
      </c>
      <c r="D206" s="180">
        <f t="shared" ref="D206:D216" si="22">SUM(E206:F206)</f>
        <v>0</v>
      </c>
      <c r="E206" s="180"/>
      <c r="F206" s="180"/>
      <c r="G206" s="180">
        <f t="shared" ref="G206:G216" si="23">C206+D206</f>
        <v>0</v>
      </c>
      <c r="H206" s="176" t="str">
        <f t="shared" si="21"/>
        <v>否</v>
      </c>
      <c r="I206" s="154">
        <v>0</v>
      </c>
    </row>
    <row r="207" ht="31" customHeight="1" spans="1:9">
      <c r="A207" s="177">
        <v>2296002</v>
      </c>
      <c r="B207" s="178" t="s">
        <v>1474</v>
      </c>
      <c r="C207" s="179">
        <v>1613</v>
      </c>
      <c r="D207" s="181">
        <f>SUM(E207:F207)</f>
        <v>-1491</v>
      </c>
      <c r="E207" s="181"/>
      <c r="F207" s="179">
        <f t="shared" ref="F207:F215" si="24">I207-C207</f>
        <v>-1491</v>
      </c>
      <c r="G207" s="181">
        <f t="shared" si="23"/>
        <v>122</v>
      </c>
      <c r="H207" s="176" t="str">
        <f>IF(LEN(A207)=3,"是",IF(B207&lt;&gt;"",IF(SUM(C207:D207)&lt;&gt;0,"是","否"),"是"))</f>
        <v>是</v>
      </c>
      <c r="I207" s="154">
        <v>122</v>
      </c>
    </row>
    <row r="208" ht="31" customHeight="1" spans="1:9">
      <c r="A208" s="177">
        <v>2296003</v>
      </c>
      <c r="B208" s="178" t="s">
        <v>1475</v>
      </c>
      <c r="C208" s="179">
        <v>351</v>
      </c>
      <c r="D208" s="181">
        <f>SUM(E208:F208)</f>
        <v>-333</v>
      </c>
      <c r="E208" s="181"/>
      <c r="F208" s="179">
        <f t="shared" si="24"/>
        <v>-333</v>
      </c>
      <c r="G208" s="181">
        <f t="shared" si="23"/>
        <v>18</v>
      </c>
      <c r="H208" s="176" t="str">
        <f>IF(LEN(A208)=3,"是",IF(B208&lt;&gt;"",IF(SUM(C208:D208)&lt;&gt;0,"是","否"),"是"))</f>
        <v>是</v>
      </c>
      <c r="I208" s="154">
        <v>18</v>
      </c>
    </row>
    <row r="209" ht="31" customHeight="1" spans="1:9">
      <c r="A209" s="177">
        <v>2296004</v>
      </c>
      <c r="B209" s="178" t="s">
        <v>1476</v>
      </c>
      <c r="C209" s="179">
        <v>28</v>
      </c>
      <c r="D209" s="181">
        <f>SUM(E209:F209)</f>
        <v>-15</v>
      </c>
      <c r="E209" s="181"/>
      <c r="F209" s="179">
        <f t="shared" si="24"/>
        <v>-15</v>
      </c>
      <c r="G209" s="181">
        <f t="shared" si="23"/>
        <v>13</v>
      </c>
      <c r="H209" s="176" t="str">
        <f>IF(LEN(A209)=3,"是",IF(B209&lt;&gt;"",IF(SUM(C209:D209)&lt;&gt;0,"是","否"),"是"))</f>
        <v>是</v>
      </c>
      <c r="I209" s="154">
        <v>13</v>
      </c>
    </row>
    <row r="210" ht="36" hidden="1" customHeight="1" spans="1:9">
      <c r="A210" s="177">
        <v>2296005</v>
      </c>
      <c r="B210" s="178" t="s">
        <v>1477</v>
      </c>
      <c r="C210" s="180">
        <v>0</v>
      </c>
      <c r="D210" s="180">
        <f t="shared" si="22"/>
        <v>0</v>
      </c>
      <c r="E210" s="180"/>
      <c r="F210" s="179">
        <f t="shared" si="24"/>
        <v>0</v>
      </c>
      <c r="G210" s="180">
        <f t="shared" si="23"/>
        <v>0</v>
      </c>
      <c r="H210" s="176" t="str">
        <f t="shared" si="21"/>
        <v>否</v>
      </c>
      <c r="I210" s="154">
        <v>0</v>
      </c>
    </row>
    <row r="211" ht="36" customHeight="1" spans="1:9">
      <c r="A211" s="177">
        <v>2296006</v>
      </c>
      <c r="B211" s="178" t="s">
        <v>1478</v>
      </c>
      <c r="C211" s="179">
        <v>164</v>
      </c>
      <c r="D211" s="181">
        <f>SUM(E211:F211)</f>
        <v>-21</v>
      </c>
      <c r="E211" s="181"/>
      <c r="F211" s="179">
        <f t="shared" si="24"/>
        <v>-21</v>
      </c>
      <c r="G211" s="181">
        <f t="shared" si="23"/>
        <v>143</v>
      </c>
      <c r="H211" s="176" t="str">
        <f>IF(LEN(A211)=3,"是",IF(B211&lt;&gt;"",IF(SUM(C211:D211)&lt;&gt;0,"是","否"),"是"))</f>
        <v>是</v>
      </c>
      <c r="I211" s="154">
        <v>143</v>
      </c>
    </row>
    <row r="212" ht="36" hidden="1" customHeight="1" spans="1:9">
      <c r="A212" s="177">
        <v>2296010</v>
      </c>
      <c r="B212" s="178" t="s">
        <v>1479</v>
      </c>
      <c r="C212" s="180">
        <v>0</v>
      </c>
      <c r="D212" s="180">
        <f t="shared" si="22"/>
        <v>0</v>
      </c>
      <c r="E212" s="180"/>
      <c r="F212" s="179">
        <f t="shared" si="24"/>
        <v>0</v>
      </c>
      <c r="G212" s="180">
        <f t="shared" si="23"/>
        <v>0</v>
      </c>
      <c r="H212" s="176" t="str">
        <f t="shared" si="21"/>
        <v>否</v>
      </c>
      <c r="I212" s="154">
        <v>0</v>
      </c>
    </row>
    <row r="213" ht="31" hidden="1" customHeight="1" spans="1:9">
      <c r="A213" s="177">
        <v>2296011</v>
      </c>
      <c r="B213" s="178" t="s">
        <v>1480</v>
      </c>
      <c r="C213" s="180">
        <v>0</v>
      </c>
      <c r="D213" s="180">
        <f t="shared" si="22"/>
        <v>0</v>
      </c>
      <c r="E213" s="180"/>
      <c r="F213" s="179">
        <f t="shared" si="24"/>
        <v>0</v>
      </c>
      <c r="G213" s="180">
        <f t="shared" si="23"/>
        <v>0</v>
      </c>
      <c r="H213" s="176" t="str">
        <f t="shared" si="21"/>
        <v>否</v>
      </c>
      <c r="I213" s="154">
        <v>0</v>
      </c>
    </row>
    <row r="214" ht="36" hidden="1" customHeight="1" spans="1:9">
      <c r="A214" s="177">
        <v>2296012</v>
      </c>
      <c r="B214" s="178" t="s">
        <v>1481</v>
      </c>
      <c r="C214" s="180">
        <v>0</v>
      </c>
      <c r="D214" s="180">
        <f t="shared" si="22"/>
        <v>0</v>
      </c>
      <c r="E214" s="180"/>
      <c r="F214" s="179">
        <f t="shared" si="24"/>
        <v>0</v>
      </c>
      <c r="G214" s="180">
        <f t="shared" si="23"/>
        <v>0</v>
      </c>
      <c r="H214" s="176" t="str">
        <f t="shared" si="21"/>
        <v>否</v>
      </c>
      <c r="I214" s="154">
        <v>0</v>
      </c>
    </row>
    <row r="215" ht="36" hidden="1" customHeight="1" spans="1:9">
      <c r="A215" s="177">
        <v>2296013</v>
      </c>
      <c r="B215" s="178" t="s">
        <v>1482</v>
      </c>
      <c r="C215" s="182">
        <v>0</v>
      </c>
      <c r="D215" s="180">
        <f t="shared" si="22"/>
        <v>0</v>
      </c>
      <c r="E215" s="180"/>
      <c r="F215" s="179">
        <f t="shared" si="24"/>
        <v>0</v>
      </c>
      <c r="G215" s="180">
        <f t="shared" si="23"/>
        <v>0</v>
      </c>
      <c r="H215" s="176" t="str">
        <f t="shared" si="21"/>
        <v>否</v>
      </c>
      <c r="I215" s="154">
        <v>0</v>
      </c>
    </row>
    <row r="216" ht="36" customHeight="1" spans="1:9">
      <c r="A216" s="177">
        <v>2296099</v>
      </c>
      <c r="B216" s="178" t="s">
        <v>1483</v>
      </c>
      <c r="C216" s="179">
        <v>782</v>
      </c>
      <c r="D216" s="181">
        <f>SUM(E216:F216)</f>
        <v>106</v>
      </c>
      <c r="E216" s="181"/>
      <c r="F216" s="195">
        <v>106</v>
      </c>
      <c r="G216" s="181">
        <f t="shared" si="23"/>
        <v>888</v>
      </c>
      <c r="H216" s="176" t="str">
        <f>IF(LEN(A216)=3,"是",IF(B216&lt;&gt;"",IF(SUM(C216:D216)&lt;&gt;0,"是","否"),"是"))</f>
        <v>是</v>
      </c>
      <c r="I216" s="154">
        <v>168</v>
      </c>
    </row>
    <row r="217" ht="36" customHeight="1" spans="1:9">
      <c r="A217" s="173">
        <v>232</v>
      </c>
      <c r="B217" s="174" t="s">
        <v>1484</v>
      </c>
      <c r="C217" s="175">
        <f>SUM(C218:C233)</f>
        <v>22039</v>
      </c>
      <c r="D217" s="175">
        <f>SUM(D218:D233)</f>
        <v>-2546</v>
      </c>
      <c r="E217" s="175">
        <f>SUM(E218:E233)</f>
        <v>0</v>
      </c>
      <c r="F217" s="175">
        <f>SUM(F218:F233)</f>
        <v>-2546</v>
      </c>
      <c r="G217" s="175">
        <f>SUM(G218:G233)</f>
        <v>19493</v>
      </c>
      <c r="H217" s="176" t="str">
        <f>IF(LEN(A217)=3,"是",IF(B217&lt;&gt;"",IF(SUM(C217:D217)&lt;&gt;0,"是","否"),"是"))</f>
        <v>是</v>
      </c>
      <c r="I217" s="154">
        <v>17519</v>
      </c>
    </row>
    <row r="218" ht="36" hidden="1" customHeight="1" spans="1:9">
      <c r="A218" s="177">
        <v>2320401</v>
      </c>
      <c r="B218" s="178" t="s">
        <v>1485</v>
      </c>
      <c r="C218" s="180">
        <v>0</v>
      </c>
      <c r="D218" s="180">
        <f t="shared" ref="D218:D233" si="25">SUM(E218:F218)</f>
        <v>0</v>
      </c>
      <c r="E218" s="180"/>
      <c r="F218" s="180"/>
      <c r="G218" s="180">
        <f t="shared" ref="G218:G233" si="26">C218+D218</f>
        <v>0</v>
      </c>
      <c r="H218" s="176" t="str">
        <f t="shared" si="21"/>
        <v>否</v>
      </c>
      <c r="I218" s="154">
        <v>0</v>
      </c>
    </row>
    <row r="219" ht="36" hidden="1" customHeight="1" spans="1:9">
      <c r="A219" s="177">
        <v>2320402</v>
      </c>
      <c r="B219" s="178" t="s">
        <v>1486</v>
      </c>
      <c r="C219" s="180">
        <v>0</v>
      </c>
      <c r="D219" s="180">
        <f t="shared" si="25"/>
        <v>0</v>
      </c>
      <c r="E219" s="180"/>
      <c r="F219" s="180"/>
      <c r="G219" s="180">
        <f t="shared" si="26"/>
        <v>0</v>
      </c>
      <c r="H219" s="176" t="str">
        <f t="shared" si="21"/>
        <v>否</v>
      </c>
      <c r="I219" s="154">
        <v>0</v>
      </c>
    </row>
    <row r="220" ht="36" hidden="1" customHeight="1" spans="1:9">
      <c r="A220" s="177">
        <v>2320405</v>
      </c>
      <c r="B220" s="178" t="s">
        <v>1487</v>
      </c>
      <c r="C220" s="180"/>
      <c r="D220" s="180">
        <f t="shared" si="25"/>
        <v>0</v>
      </c>
      <c r="E220" s="180"/>
      <c r="F220" s="180"/>
      <c r="G220" s="180">
        <f t="shared" si="26"/>
        <v>0</v>
      </c>
      <c r="H220" s="176" t="str">
        <f t="shared" si="21"/>
        <v>否</v>
      </c>
      <c r="I220" s="154">
        <v>0</v>
      </c>
    </row>
    <row r="221" ht="31" customHeight="1" spans="1:9">
      <c r="A221" s="177">
        <v>2320411</v>
      </c>
      <c r="B221" s="178" t="s">
        <v>1488</v>
      </c>
      <c r="C221" s="196">
        <v>2333</v>
      </c>
      <c r="D221" s="181">
        <f>SUM(E221:F221)</f>
        <v>-2030</v>
      </c>
      <c r="E221" s="181"/>
      <c r="F221" s="179">
        <v>-2030</v>
      </c>
      <c r="G221" s="181">
        <f t="shared" si="26"/>
        <v>303</v>
      </c>
      <c r="H221" s="176" t="str">
        <f>IF(LEN(A221)=3,"是",IF(B221&lt;&gt;"",IF(SUM(C221:D221)&lt;&gt;0,"是","否"),"是"))</f>
        <v>是</v>
      </c>
      <c r="I221" s="154">
        <v>303</v>
      </c>
    </row>
    <row r="222" ht="31" hidden="1" customHeight="1" spans="1:9">
      <c r="A222" s="177">
        <v>2320413</v>
      </c>
      <c r="B222" s="178" t="s">
        <v>1489</v>
      </c>
      <c r="C222" s="180"/>
      <c r="D222" s="180">
        <f t="shared" si="25"/>
        <v>0</v>
      </c>
      <c r="E222" s="180"/>
      <c r="F222" s="180"/>
      <c r="G222" s="180">
        <f t="shared" si="26"/>
        <v>0</v>
      </c>
      <c r="H222" s="176" t="str">
        <f t="shared" si="21"/>
        <v>否</v>
      </c>
      <c r="I222" s="154">
        <v>0</v>
      </c>
    </row>
    <row r="223" ht="36" hidden="1" customHeight="1" spans="1:9">
      <c r="A223" s="177">
        <v>2320414</v>
      </c>
      <c r="B223" s="178" t="s">
        <v>1490</v>
      </c>
      <c r="C223" s="180"/>
      <c r="D223" s="180">
        <f t="shared" si="25"/>
        <v>0</v>
      </c>
      <c r="E223" s="180"/>
      <c r="F223" s="180"/>
      <c r="G223" s="180">
        <f t="shared" si="26"/>
        <v>0</v>
      </c>
      <c r="H223" s="176" t="str">
        <f t="shared" si="21"/>
        <v>否</v>
      </c>
      <c r="I223" s="154">
        <v>0</v>
      </c>
    </row>
    <row r="224" ht="31" hidden="1" customHeight="1" spans="1:9">
      <c r="A224" s="177">
        <v>2320416</v>
      </c>
      <c r="B224" s="178" t="s">
        <v>1491</v>
      </c>
      <c r="C224" s="180"/>
      <c r="D224" s="180">
        <f t="shared" si="25"/>
        <v>0</v>
      </c>
      <c r="E224" s="180"/>
      <c r="F224" s="180"/>
      <c r="G224" s="180">
        <f t="shared" si="26"/>
        <v>0</v>
      </c>
      <c r="H224" s="176" t="str">
        <f t="shared" si="21"/>
        <v>否</v>
      </c>
      <c r="I224" s="154">
        <v>0</v>
      </c>
    </row>
    <row r="225" ht="36" hidden="1" customHeight="1" spans="1:9">
      <c r="A225" s="177">
        <v>2320417</v>
      </c>
      <c r="B225" s="178" t="s">
        <v>1492</v>
      </c>
      <c r="C225" s="180"/>
      <c r="D225" s="180">
        <f t="shared" si="25"/>
        <v>0</v>
      </c>
      <c r="E225" s="180"/>
      <c r="F225" s="180"/>
      <c r="G225" s="180">
        <f t="shared" si="26"/>
        <v>0</v>
      </c>
      <c r="H225" s="176" t="str">
        <f t="shared" si="21"/>
        <v>否</v>
      </c>
      <c r="I225" s="154">
        <v>0</v>
      </c>
    </row>
    <row r="226" ht="31" hidden="1" customHeight="1" spans="1:9">
      <c r="A226" s="177">
        <v>2320418</v>
      </c>
      <c r="B226" s="178" t="s">
        <v>1493</v>
      </c>
      <c r="C226" s="180"/>
      <c r="D226" s="180">
        <f t="shared" si="25"/>
        <v>0</v>
      </c>
      <c r="E226" s="180"/>
      <c r="F226" s="180"/>
      <c r="G226" s="180">
        <f t="shared" si="26"/>
        <v>0</v>
      </c>
      <c r="H226" s="176" t="str">
        <f t="shared" si="21"/>
        <v>否</v>
      </c>
      <c r="I226" s="154">
        <v>0</v>
      </c>
    </row>
    <row r="227" ht="31" hidden="1" customHeight="1" spans="1:9">
      <c r="A227" s="177">
        <v>2320419</v>
      </c>
      <c r="B227" s="178" t="s">
        <v>1494</v>
      </c>
      <c r="C227" s="180"/>
      <c r="D227" s="180">
        <f t="shared" si="25"/>
        <v>0</v>
      </c>
      <c r="E227" s="180"/>
      <c r="F227" s="180"/>
      <c r="G227" s="180">
        <f t="shared" si="26"/>
        <v>0</v>
      </c>
      <c r="H227" s="176" t="str">
        <f t="shared" si="21"/>
        <v>否</v>
      </c>
      <c r="I227" s="154">
        <v>0</v>
      </c>
    </row>
    <row r="228" ht="36" hidden="1" customHeight="1" spans="1:9">
      <c r="A228" s="177">
        <v>2320420</v>
      </c>
      <c r="B228" s="178" t="s">
        <v>1495</v>
      </c>
      <c r="C228" s="180"/>
      <c r="D228" s="180">
        <f t="shared" si="25"/>
        <v>0</v>
      </c>
      <c r="E228" s="180"/>
      <c r="F228" s="180"/>
      <c r="G228" s="180">
        <f t="shared" si="26"/>
        <v>0</v>
      </c>
      <c r="H228" s="176" t="str">
        <f t="shared" si="21"/>
        <v>否</v>
      </c>
      <c r="I228" s="154">
        <v>0</v>
      </c>
    </row>
    <row r="229" ht="36" hidden="1" customHeight="1" spans="1:9">
      <c r="A229" s="177">
        <v>2320431</v>
      </c>
      <c r="B229" s="178" t="s">
        <v>1496</v>
      </c>
      <c r="C229" s="181"/>
      <c r="D229" s="181">
        <f t="shared" si="25"/>
        <v>0</v>
      </c>
      <c r="E229" s="181"/>
      <c r="F229" s="179"/>
      <c r="G229" s="181">
        <f t="shared" si="26"/>
        <v>0</v>
      </c>
      <c r="H229" s="176" t="str">
        <f t="shared" si="21"/>
        <v>否</v>
      </c>
      <c r="I229" s="154">
        <v>0</v>
      </c>
    </row>
    <row r="230" ht="36" hidden="1" customHeight="1" spans="1:9">
      <c r="A230" s="177">
        <v>2320432</v>
      </c>
      <c r="B230" s="178" t="s">
        <v>1497</v>
      </c>
      <c r="C230" s="197"/>
      <c r="D230" s="180">
        <f t="shared" si="25"/>
        <v>0</v>
      </c>
      <c r="E230" s="180"/>
      <c r="F230" s="180"/>
      <c r="G230" s="180">
        <f t="shared" si="26"/>
        <v>0</v>
      </c>
      <c r="H230" s="176" t="str">
        <f t="shared" si="21"/>
        <v>否</v>
      </c>
      <c r="I230" s="154">
        <v>0</v>
      </c>
    </row>
    <row r="231" ht="36" customHeight="1" spans="1:9">
      <c r="A231" s="177">
        <v>2320433</v>
      </c>
      <c r="B231" s="198" t="s">
        <v>1498</v>
      </c>
      <c r="C231" s="179">
        <v>4044</v>
      </c>
      <c r="D231" s="181">
        <f>SUM(E231:F231)</f>
        <v>0</v>
      </c>
      <c r="E231" s="181"/>
      <c r="F231" s="179"/>
      <c r="G231" s="181">
        <f t="shared" si="26"/>
        <v>4044</v>
      </c>
      <c r="H231" s="176" t="str">
        <f>IF(LEN(A231)=3,"是",IF(B231&lt;&gt;"",IF(SUM(C231:D231)&lt;&gt;0,"是","否"),"是"))</f>
        <v>是</v>
      </c>
      <c r="I231" s="154">
        <v>4044</v>
      </c>
    </row>
    <row r="232" ht="36" customHeight="1" spans="1:9">
      <c r="A232" s="177">
        <v>2320498</v>
      </c>
      <c r="B232" s="198" t="s">
        <v>1499</v>
      </c>
      <c r="C232" s="179">
        <v>15662</v>
      </c>
      <c r="D232" s="181">
        <f>SUM(E232:F232)</f>
        <v>-516</v>
      </c>
      <c r="E232" s="181"/>
      <c r="F232" s="179">
        <v>-516</v>
      </c>
      <c r="G232" s="181">
        <f t="shared" si="26"/>
        <v>15146</v>
      </c>
      <c r="H232" s="176" t="str">
        <f>IF(LEN(A232)=3,"是",IF(B232&lt;&gt;"",IF(SUM(C232:D232)&lt;&gt;0,"是","否"),"是"))</f>
        <v>是</v>
      </c>
      <c r="I232" s="154">
        <v>13173</v>
      </c>
    </row>
    <row r="233" ht="36" hidden="1" customHeight="1" spans="1:9">
      <c r="A233" s="177">
        <v>2320499</v>
      </c>
      <c r="B233" s="178" t="s">
        <v>1500</v>
      </c>
      <c r="C233" s="180">
        <v>0</v>
      </c>
      <c r="D233" s="180">
        <f t="shared" si="25"/>
        <v>0</v>
      </c>
      <c r="E233" s="180"/>
      <c r="F233" s="180"/>
      <c r="G233" s="180">
        <f t="shared" si="26"/>
        <v>0</v>
      </c>
      <c r="H233" s="176" t="str">
        <f t="shared" si="21"/>
        <v>否</v>
      </c>
      <c r="I233" s="154">
        <v>0</v>
      </c>
    </row>
    <row r="234" ht="36" customHeight="1" spans="1:9">
      <c r="A234" s="173">
        <v>233</v>
      </c>
      <c r="B234" s="199" t="s">
        <v>1501</v>
      </c>
      <c r="C234" s="175">
        <f>C235</f>
        <v>1</v>
      </c>
      <c r="D234" s="175">
        <f>D235</f>
        <v>29</v>
      </c>
      <c r="E234" s="175">
        <f>E235</f>
        <v>0</v>
      </c>
      <c r="F234" s="175">
        <f>F235</f>
        <v>29</v>
      </c>
      <c r="G234" s="175">
        <f>G235</f>
        <v>30</v>
      </c>
      <c r="H234" s="176" t="str">
        <f>IF(LEN(A234)=3,"是",IF(B234&lt;&gt;"",IF(SUM(C234:D234)&lt;&gt;0,"是","否"),"是"))</f>
        <v>是</v>
      </c>
      <c r="I234" s="154">
        <v>30</v>
      </c>
    </row>
    <row r="235" ht="36" customHeight="1" spans="1:9">
      <c r="A235" s="188">
        <v>23304</v>
      </c>
      <c r="B235" s="199" t="s">
        <v>1502</v>
      </c>
      <c r="C235" s="175">
        <f>SUM(C236:C251)</f>
        <v>1</v>
      </c>
      <c r="D235" s="175">
        <f>SUM(D236:D251)</f>
        <v>29</v>
      </c>
      <c r="E235" s="175">
        <f>SUM(E236:E251)</f>
        <v>0</v>
      </c>
      <c r="F235" s="175">
        <f>SUM(F236:F251)</f>
        <v>29</v>
      </c>
      <c r="G235" s="175">
        <f>SUM(G236:G251)</f>
        <v>30</v>
      </c>
      <c r="H235" s="176" t="str">
        <f>IF(LEN(A235)=3,"是",IF(B235&lt;&gt;"",IF(SUM(C235:D235)&lt;&gt;0,"是","否"),"是"))</f>
        <v>是</v>
      </c>
      <c r="I235" s="154">
        <v>30</v>
      </c>
    </row>
    <row r="236" ht="36" hidden="1" customHeight="1" spans="1:9">
      <c r="A236" s="177">
        <v>2330401</v>
      </c>
      <c r="B236" s="178" t="s">
        <v>1503</v>
      </c>
      <c r="C236" s="180">
        <v>0</v>
      </c>
      <c r="D236" s="180">
        <f t="shared" ref="D236:D251" si="27">SUM(E236:F236)</f>
        <v>0</v>
      </c>
      <c r="E236" s="180"/>
      <c r="F236" s="180"/>
      <c r="G236" s="180">
        <f t="shared" ref="G236:G251" si="28">C236+D236</f>
        <v>0</v>
      </c>
      <c r="H236" s="176" t="str">
        <f t="shared" si="21"/>
        <v>否</v>
      </c>
      <c r="I236" s="154">
        <v>0</v>
      </c>
    </row>
    <row r="237" ht="36" hidden="1" customHeight="1" spans="1:9">
      <c r="A237" s="177">
        <v>2330402</v>
      </c>
      <c r="B237" s="193" t="s">
        <v>1504</v>
      </c>
      <c r="C237" s="180">
        <v>0</v>
      </c>
      <c r="D237" s="180">
        <f t="shared" si="27"/>
        <v>0</v>
      </c>
      <c r="E237" s="180"/>
      <c r="F237" s="180"/>
      <c r="G237" s="180">
        <f t="shared" si="28"/>
        <v>0</v>
      </c>
      <c r="H237" s="176" t="str">
        <f t="shared" si="21"/>
        <v>否</v>
      </c>
      <c r="I237" s="154">
        <v>0</v>
      </c>
    </row>
    <row r="238" ht="36" hidden="1" customHeight="1" spans="1:9">
      <c r="A238" s="177">
        <v>2330405</v>
      </c>
      <c r="B238" s="178" t="s">
        <v>1505</v>
      </c>
      <c r="C238" s="180">
        <v>0</v>
      </c>
      <c r="D238" s="180">
        <f t="shared" si="27"/>
        <v>0</v>
      </c>
      <c r="E238" s="180"/>
      <c r="F238" s="180"/>
      <c r="G238" s="180">
        <f t="shared" si="28"/>
        <v>0</v>
      </c>
      <c r="H238" s="176" t="str">
        <f t="shared" si="21"/>
        <v>否</v>
      </c>
      <c r="I238" s="154">
        <v>0</v>
      </c>
    </row>
    <row r="239" ht="36" customHeight="1" spans="1:9">
      <c r="A239" s="177">
        <v>2330411</v>
      </c>
      <c r="B239" s="178" t="s">
        <v>1506</v>
      </c>
      <c r="C239" s="180">
        <v>0</v>
      </c>
      <c r="D239" s="180">
        <f>SUM(E239:F239)</f>
        <v>1</v>
      </c>
      <c r="E239" s="180"/>
      <c r="F239" s="180">
        <v>1</v>
      </c>
      <c r="G239" s="180">
        <f t="shared" si="28"/>
        <v>1</v>
      </c>
      <c r="H239" s="176" t="str">
        <f>IF(LEN(A239)=3,"是",IF(B239&lt;&gt;"",IF(SUM(C239:D239)&lt;&gt;0,"是","否"),"是"))</f>
        <v>是</v>
      </c>
      <c r="I239" s="154">
        <v>1</v>
      </c>
    </row>
    <row r="240" ht="31" hidden="1" customHeight="1" spans="1:9">
      <c r="A240" s="177">
        <v>2330413</v>
      </c>
      <c r="B240" s="178" t="s">
        <v>1507</v>
      </c>
      <c r="C240" s="180">
        <v>0</v>
      </c>
      <c r="D240" s="180">
        <f t="shared" si="27"/>
        <v>0</v>
      </c>
      <c r="E240" s="180"/>
      <c r="F240" s="180"/>
      <c r="G240" s="180">
        <f t="shared" si="28"/>
        <v>0</v>
      </c>
      <c r="H240" s="176" t="str">
        <f t="shared" si="21"/>
        <v>否</v>
      </c>
      <c r="I240" s="154">
        <v>0</v>
      </c>
    </row>
    <row r="241" ht="36" hidden="1" customHeight="1" spans="1:9">
      <c r="A241" s="177">
        <v>2330414</v>
      </c>
      <c r="B241" s="178" t="s">
        <v>1508</v>
      </c>
      <c r="C241" s="180">
        <v>0</v>
      </c>
      <c r="D241" s="180">
        <f t="shared" si="27"/>
        <v>0</v>
      </c>
      <c r="E241" s="180"/>
      <c r="F241" s="180"/>
      <c r="G241" s="180">
        <f t="shared" si="28"/>
        <v>0</v>
      </c>
      <c r="H241" s="176" t="str">
        <f t="shared" si="21"/>
        <v>否</v>
      </c>
      <c r="I241" s="154">
        <v>0</v>
      </c>
    </row>
    <row r="242" ht="36" hidden="1" customHeight="1" spans="1:9">
      <c r="A242" s="177">
        <v>2330416</v>
      </c>
      <c r="B242" s="178" t="s">
        <v>1509</v>
      </c>
      <c r="C242" s="180">
        <v>0</v>
      </c>
      <c r="D242" s="180">
        <f t="shared" si="27"/>
        <v>0</v>
      </c>
      <c r="E242" s="180"/>
      <c r="F242" s="180"/>
      <c r="G242" s="180">
        <f t="shared" si="28"/>
        <v>0</v>
      </c>
      <c r="H242" s="176" t="str">
        <f t="shared" si="21"/>
        <v>否</v>
      </c>
      <c r="I242" s="154">
        <v>0</v>
      </c>
    </row>
    <row r="243" ht="36" hidden="1" customHeight="1" spans="1:9">
      <c r="A243" s="177">
        <v>2330417</v>
      </c>
      <c r="B243" s="178" t="s">
        <v>1510</v>
      </c>
      <c r="C243" s="180">
        <v>0</v>
      </c>
      <c r="D243" s="180">
        <f t="shared" si="27"/>
        <v>0</v>
      </c>
      <c r="E243" s="180"/>
      <c r="F243" s="180"/>
      <c r="G243" s="180">
        <f t="shared" si="28"/>
        <v>0</v>
      </c>
      <c r="H243" s="176" t="str">
        <f t="shared" si="21"/>
        <v>否</v>
      </c>
      <c r="I243" s="154">
        <v>0</v>
      </c>
    </row>
    <row r="244" ht="31" hidden="1" customHeight="1" spans="1:9">
      <c r="A244" s="177">
        <v>2330418</v>
      </c>
      <c r="B244" s="178" t="s">
        <v>1511</v>
      </c>
      <c r="C244" s="180">
        <v>0</v>
      </c>
      <c r="D244" s="180">
        <f t="shared" si="27"/>
        <v>0</v>
      </c>
      <c r="E244" s="180"/>
      <c r="F244" s="180"/>
      <c r="G244" s="180">
        <f t="shared" si="28"/>
        <v>0</v>
      </c>
      <c r="H244" s="176" t="str">
        <f t="shared" si="21"/>
        <v>否</v>
      </c>
      <c r="I244" s="154">
        <v>0</v>
      </c>
    </row>
    <row r="245" ht="36" hidden="1" customHeight="1" spans="1:9">
      <c r="A245" s="177">
        <v>2330419</v>
      </c>
      <c r="B245" s="178" t="s">
        <v>1512</v>
      </c>
      <c r="C245" s="180">
        <v>0</v>
      </c>
      <c r="D245" s="180">
        <f t="shared" si="27"/>
        <v>0</v>
      </c>
      <c r="E245" s="180"/>
      <c r="F245" s="180"/>
      <c r="G245" s="180">
        <f t="shared" si="28"/>
        <v>0</v>
      </c>
      <c r="H245" s="176" t="str">
        <f t="shared" si="21"/>
        <v>否</v>
      </c>
      <c r="I245" s="154">
        <v>0</v>
      </c>
    </row>
    <row r="246" ht="36" hidden="1" customHeight="1" spans="1:9">
      <c r="A246" s="177">
        <v>2330420</v>
      </c>
      <c r="B246" s="178" t="s">
        <v>1513</v>
      </c>
      <c r="C246" s="180">
        <v>0</v>
      </c>
      <c r="D246" s="180">
        <f t="shared" si="27"/>
        <v>0</v>
      </c>
      <c r="E246" s="180"/>
      <c r="F246" s="180"/>
      <c r="G246" s="180">
        <f t="shared" si="28"/>
        <v>0</v>
      </c>
      <c r="H246" s="176" t="str">
        <f t="shared" si="21"/>
        <v>否</v>
      </c>
      <c r="I246" s="154">
        <v>0</v>
      </c>
    </row>
    <row r="247" ht="36" hidden="1" customHeight="1" spans="1:9">
      <c r="A247" s="177">
        <v>2330431</v>
      </c>
      <c r="B247" s="178" t="s">
        <v>1514</v>
      </c>
      <c r="C247" s="180">
        <v>0</v>
      </c>
      <c r="D247" s="180">
        <f t="shared" si="27"/>
        <v>0</v>
      </c>
      <c r="E247" s="180"/>
      <c r="F247" s="180"/>
      <c r="G247" s="180">
        <f t="shared" si="28"/>
        <v>0</v>
      </c>
      <c r="H247" s="176" t="str">
        <f t="shared" si="21"/>
        <v>否</v>
      </c>
      <c r="I247" s="154">
        <v>0</v>
      </c>
    </row>
    <row r="248" ht="36" hidden="1" customHeight="1" spans="1:9">
      <c r="A248" s="177">
        <v>2330432</v>
      </c>
      <c r="B248" s="178" t="s">
        <v>1515</v>
      </c>
      <c r="C248" s="180"/>
      <c r="D248" s="180">
        <f t="shared" si="27"/>
        <v>0</v>
      </c>
      <c r="E248" s="180"/>
      <c r="F248" s="180"/>
      <c r="G248" s="180">
        <f t="shared" si="28"/>
        <v>0</v>
      </c>
      <c r="H248" s="176" t="str">
        <f t="shared" si="21"/>
        <v>否</v>
      </c>
      <c r="I248" s="154">
        <v>0</v>
      </c>
    </row>
    <row r="249" ht="36" hidden="1" customHeight="1" spans="1:9">
      <c r="A249" s="177">
        <v>2330433</v>
      </c>
      <c r="B249" s="178" t="s">
        <v>1516</v>
      </c>
      <c r="C249" s="180">
        <v>0</v>
      </c>
      <c r="D249" s="180">
        <f t="shared" si="27"/>
        <v>0</v>
      </c>
      <c r="E249" s="180"/>
      <c r="F249" s="180"/>
      <c r="G249" s="180">
        <f t="shared" si="28"/>
        <v>0</v>
      </c>
      <c r="H249" s="176" t="str">
        <f t="shared" si="21"/>
        <v>否</v>
      </c>
      <c r="I249" s="154">
        <v>0</v>
      </c>
    </row>
    <row r="250" ht="36" customHeight="1" spans="1:9">
      <c r="A250" s="177">
        <v>2330498</v>
      </c>
      <c r="B250" s="198" t="s">
        <v>1517</v>
      </c>
      <c r="C250" s="181">
        <v>0</v>
      </c>
      <c r="D250" s="181">
        <f>SUM(E250:F250)</f>
        <v>18</v>
      </c>
      <c r="E250" s="181"/>
      <c r="F250" s="179">
        <v>18</v>
      </c>
      <c r="G250" s="181">
        <f t="shared" si="28"/>
        <v>18</v>
      </c>
      <c r="H250" s="176" t="str">
        <f>IF(LEN(A250)=3,"是",IF(B250&lt;&gt;"",IF(SUM(C250:D250)&lt;&gt;0,"是","否"),"是"))</f>
        <v>是</v>
      </c>
      <c r="I250" s="154">
        <v>18</v>
      </c>
    </row>
    <row r="251" ht="36" customHeight="1" spans="1:24">
      <c r="A251" s="177">
        <v>2330499</v>
      </c>
      <c r="B251" s="178" t="s">
        <v>1518</v>
      </c>
      <c r="C251" s="182">
        <v>1</v>
      </c>
      <c r="D251" s="180">
        <f>SUM(E251:F251)</f>
        <v>10</v>
      </c>
      <c r="E251" s="180"/>
      <c r="F251" s="180">
        <v>10</v>
      </c>
      <c r="G251" s="180">
        <f t="shared" si="28"/>
        <v>11</v>
      </c>
      <c r="H251" s="176" t="str">
        <f>IF(LEN(A251)=3,"是",IF(B251&lt;&gt;"",IF(SUM(C251:D251)&lt;&gt;0,"是","否"),"是"))</f>
        <v>是</v>
      </c>
      <c r="I251" s="154">
        <v>11</v>
      </c>
      <c r="X251" s="154">
        <f>1954-2469</f>
        <v>-515</v>
      </c>
    </row>
    <row r="252" ht="36" customHeight="1" spans="1:9">
      <c r="A252" s="200">
        <v>234</v>
      </c>
      <c r="B252" s="174" t="s">
        <v>1519</v>
      </c>
      <c r="C252" s="185">
        <f>SUM(C253,C266)</f>
        <v>0</v>
      </c>
      <c r="D252" s="185">
        <f>SUM(D253,D266)</f>
        <v>0</v>
      </c>
      <c r="E252" s="185">
        <f>SUM(E253,E266)</f>
        <v>0</v>
      </c>
      <c r="F252" s="185">
        <f>SUM(F253,F266)</f>
        <v>0</v>
      </c>
      <c r="G252" s="185">
        <f>SUM(G253,G266)</f>
        <v>0</v>
      </c>
      <c r="H252" s="176" t="str">
        <f>IF(LEN(A252)=3,"是",IF(B252&lt;&gt;"",IF(SUM(C252:D252)&lt;&gt;0,"是","否"),"是"))</f>
        <v>是</v>
      </c>
      <c r="I252" s="154">
        <v>0</v>
      </c>
    </row>
    <row r="253" ht="36" hidden="1" customHeight="1" spans="1:9">
      <c r="A253" s="200">
        <v>23401</v>
      </c>
      <c r="B253" s="174" t="s">
        <v>1520</v>
      </c>
      <c r="C253" s="183">
        <f>SUM(C254:C265)</f>
        <v>0</v>
      </c>
      <c r="D253" s="183">
        <f>SUM(D254:D265)</f>
        <v>0</v>
      </c>
      <c r="E253" s="183">
        <f>SUM(E254:E265)</f>
        <v>0</v>
      </c>
      <c r="F253" s="183">
        <f>SUM(F254:F265)</f>
        <v>0</v>
      </c>
      <c r="G253" s="183">
        <f>SUM(G254:G265)</f>
        <v>0</v>
      </c>
      <c r="H253" s="176" t="str">
        <f t="shared" si="21"/>
        <v>否</v>
      </c>
      <c r="I253" s="154">
        <v>0</v>
      </c>
    </row>
    <row r="254" ht="36" hidden="1" customHeight="1" spans="1:9">
      <c r="A254" s="201">
        <v>2340101</v>
      </c>
      <c r="B254" s="178" t="s">
        <v>1521</v>
      </c>
      <c r="C254" s="180">
        <v>0</v>
      </c>
      <c r="D254" s="180">
        <f t="shared" ref="D254:D265" si="29">SUM(E254:F254)</f>
        <v>0</v>
      </c>
      <c r="E254" s="180"/>
      <c r="F254" s="180"/>
      <c r="G254" s="180">
        <f t="shared" ref="G254:G265" si="30">C254+D254</f>
        <v>0</v>
      </c>
      <c r="H254" s="176" t="str">
        <f t="shared" si="21"/>
        <v>否</v>
      </c>
      <c r="I254" s="154">
        <v>0</v>
      </c>
    </row>
    <row r="255" ht="36" hidden="1" customHeight="1" spans="1:9">
      <c r="A255" s="201">
        <v>2340102</v>
      </c>
      <c r="B255" s="178" t="s">
        <v>1522</v>
      </c>
      <c r="C255" s="180">
        <v>0</v>
      </c>
      <c r="D255" s="180">
        <f t="shared" si="29"/>
        <v>0</v>
      </c>
      <c r="E255" s="180"/>
      <c r="F255" s="180"/>
      <c r="G255" s="180">
        <f t="shared" si="30"/>
        <v>0</v>
      </c>
      <c r="H255" s="176" t="str">
        <f t="shared" si="21"/>
        <v>否</v>
      </c>
      <c r="I255" s="154">
        <v>0</v>
      </c>
    </row>
    <row r="256" ht="36" hidden="1" customHeight="1" spans="1:9">
      <c r="A256" s="201">
        <v>2340103</v>
      </c>
      <c r="B256" s="178" t="s">
        <v>1523</v>
      </c>
      <c r="C256" s="180">
        <v>0</v>
      </c>
      <c r="D256" s="180">
        <f t="shared" si="29"/>
        <v>0</v>
      </c>
      <c r="E256" s="180"/>
      <c r="F256" s="180"/>
      <c r="G256" s="180">
        <f t="shared" si="30"/>
        <v>0</v>
      </c>
      <c r="H256" s="176" t="str">
        <f t="shared" si="21"/>
        <v>否</v>
      </c>
      <c r="I256" s="154">
        <v>0</v>
      </c>
    </row>
    <row r="257" ht="36" hidden="1" customHeight="1" spans="1:9">
      <c r="A257" s="201">
        <v>2340104</v>
      </c>
      <c r="B257" s="178" t="s">
        <v>1524</v>
      </c>
      <c r="C257" s="180">
        <v>0</v>
      </c>
      <c r="D257" s="180">
        <f t="shared" si="29"/>
        <v>0</v>
      </c>
      <c r="E257" s="180"/>
      <c r="F257" s="180"/>
      <c r="G257" s="180">
        <f t="shared" si="30"/>
        <v>0</v>
      </c>
      <c r="H257" s="176" t="str">
        <f t="shared" si="21"/>
        <v>否</v>
      </c>
      <c r="I257" s="154">
        <v>0</v>
      </c>
    </row>
    <row r="258" ht="36" hidden="1" customHeight="1" spans="1:9">
      <c r="A258" s="201">
        <v>2340105</v>
      </c>
      <c r="B258" s="178" t="s">
        <v>1525</v>
      </c>
      <c r="C258" s="180">
        <v>0</v>
      </c>
      <c r="D258" s="180">
        <f t="shared" si="29"/>
        <v>0</v>
      </c>
      <c r="E258" s="180"/>
      <c r="F258" s="180"/>
      <c r="G258" s="180">
        <f t="shared" si="30"/>
        <v>0</v>
      </c>
      <c r="H258" s="176" t="str">
        <f t="shared" si="21"/>
        <v>否</v>
      </c>
      <c r="I258" s="154">
        <v>0</v>
      </c>
    </row>
    <row r="259" ht="36" hidden="1" customHeight="1" spans="1:9">
      <c r="A259" s="201">
        <v>2340106</v>
      </c>
      <c r="B259" s="178" t="s">
        <v>1526</v>
      </c>
      <c r="C259" s="180">
        <v>0</v>
      </c>
      <c r="D259" s="180">
        <f t="shared" si="29"/>
        <v>0</v>
      </c>
      <c r="E259" s="180"/>
      <c r="F259" s="180"/>
      <c r="G259" s="180">
        <f t="shared" si="30"/>
        <v>0</v>
      </c>
      <c r="H259" s="176" t="str">
        <f t="shared" si="21"/>
        <v>否</v>
      </c>
      <c r="I259" s="154">
        <v>0</v>
      </c>
    </row>
    <row r="260" ht="36" hidden="1" customHeight="1" spans="1:9">
      <c r="A260" s="201">
        <v>2340107</v>
      </c>
      <c r="B260" s="178" t="s">
        <v>1527</v>
      </c>
      <c r="C260" s="180">
        <v>0</v>
      </c>
      <c r="D260" s="180">
        <f t="shared" si="29"/>
        <v>0</v>
      </c>
      <c r="E260" s="180"/>
      <c r="F260" s="180"/>
      <c r="G260" s="180">
        <f t="shared" si="30"/>
        <v>0</v>
      </c>
      <c r="H260" s="176" t="str">
        <f t="shared" si="21"/>
        <v>否</v>
      </c>
      <c r="I260" s="154">
        <v>0</v>
      </c>
    </row>
    <row r="261" ht="36" hidden="1" customHeight="1" spans="1:9">
      <c r="A261" s="201">
        <v>2340108</v>
      </c>
      <c r="B261" s="178" t="s">
        <v>1528</v>
      </c>
      <c r="C261" s="180">
        <v>0</v>
      </c>
      <c r="D261" s="180">
        <f t="shared" si="29"/>
        <v>0</v>
      </c>
      <c r="E261" s="180"/>
      <c r="F261" s="180"/>
      <c r="G261" s="180">
        <f t="shared" si="30"/>
        <v>0</v>
      </c>
      <c r="H261" s="176" t="str">
        <f t="shared" si="21"/>
        <v>否</v>
      </c>
      <c r="I261" s="154">
        <v>0</v>
      </c>
    </row>
    <row r="262" ht="36" hidden="1" customHeight="1" spans="1:9">
      <c r="A262" s="201">
        <v>2340109</v>
      </c>
      <c r="B262" s="178" t="s">
        <v>1529</v>
      </c>
      <c r="C262" s="180">
        <v>0</v>
      </c>
      <c r="D262" s="180">
        <f t="shared" si="29"/>
        <v>0</v>
      </c>
      <c r="E262" s="180"/>
      <c r="F262" s="180"/>
      <c r="G262" s="180">
        <f t="shared" si="30"/>
        <v>0</v>
      </c>
      <c r="H262" s="176" t="str">
        <f t="shared" ref="H262:H293" si="31">IF(LEN(A262)=3,"是",IF(B262&lt;&gt;"",IF(SUM(C262:D262)&lt;&gt;0,"是","否"),"是"))</f>
        <v>否</v>
      </c>
      <c r="I262" s="154">
        <v>0</v>
      </c>
    </row>
    <row r="263" ht="36" hidden="1" customHeight="1" spans="1:9">
      <c r="A263" s="201">
        <v>2340110</v>
      </c>
      <c r="B263" s="178" t="s">
        <v>1530</v>
      </c>
      <c r="C263" s="180">
        <v>0</v>
      </c>
      <c r="D263" s="180">
        <f t="shared" si="29"/>
        <v>0</v>
      </c>
      <c r="E263" s="180"/>
      <c r="F263" s="180"/>
      <c r="G263" s="180">
        <f t="shared" si="30"/>
        <v>0</v>
      </c>
      <c r="H263" s="176" t="str">
        <f t="shared" si="31"/>
        <v>否</v>
      </c>
      <c r="I263" s="154">
        <v>0</v>
      </c>
    </row>
    <row r="264" ht="36" hidden="1" customHeight="1" spans="1:9">
      <c r="A264" s="201">
        <v>2340111</v>
      </c>
      <c r="B264" s="178" t="s">
        <v>1531</v>
      </c>
      <c r="C264" s="180">
        <v>0</v>
      </c>
      <c r="D264" s="180">
        <f t="shared" si="29"/>
        <v>0</v>
      </c>
      <c r="E264" s="180"/>
      <c r="F264" s="180"/>
      <c r="G264" s="180">
        <f t="shared" si="30"/>
        <v>0</v>
      </c>
      <c r="H264" s="176" t="str">
        <f t="shared" si="31"/>
        <v>否</v>
      </c>
      <c r="I264" s="154">
        <v>0</v>
      </c>
    </row>
    <row r="265" ht="31" hidden="1" customHeight="1" spans="1:9">
      <c r="A265" s="201">
        <v>2340199</v>
      </c>
      <c r="B265" s="178" t="s">
        <v>1532</v>
      </c>
      <c r="C265" s="180">
        <v>0</v>
      </c>
      <c r="D265" s="180">
        <f t="shared" si="29"/>
        <v>0</v>
      </c>
      <c r="E265" s="180"/>
      <c r="F265" s="180"/>
      <c r="G265" s="180">
        <f t="shared" si="30"/>
        <v>0</v>
      </c>
      <c r="H265" s="176" t="str">
        <f t="shared" si="31"/>
        <v>否</v>
      </c>
      <c r="I265" s="154">
        <v>0</v>
      </c>
    </row>
    <row r="266" ht="31" hidden="1" customHeight="1" spans="1:20">
      <c r="A266" s="200">
        <v>23402</v>
      </c>
      <c r="B266" s="174" t="s">
        <v>1533</v>
      </c>
      <c r="C266" s="183">
        <f>SUM(C267:C272)</f>
        <v>0</v>
      </c>
      <c r="D266" s="183">
        <f>SUM(D267:D272)</f>
        <v>0</v>
      </c>
      <c r="E266" s="183">
        <f>SUM(E267:E272)</f>
        <v>0</v>
      </c>
      <c r="F266" s="183">
        <f>SUM(F267:F272)</f>
        <v>0</v>
      </c>
      <c r="G266" s="183">
        <f>SUM(G267:G272)</f>
        <v>0</v>
      </c>
      <c r="H266" s="176" t="str">
        <f t="shared" si="31"/>
        <v>否</v>
      </c>
      <c r="I266" s="154">
        <v>0</v>
      </c>
      <c r="T266" s="154">
        <v>63600</v>
      </c>
    </row>
    <row r="267" ht="31" hidden="1" customHeight="1" spans="1:20">
      <c r="A267" s="201">
        <v>2340201</v>
      </c>
      <c r="B267" s="178" t="s">
        <v>979</v>
      </c>
      <c r="C267" s="180">
        <v>0</v>
      </c>
      <c r="D267" s="180">
        <f t="shared" ref="D267:D273" si="32">SUM(E267:F267)</f>
        <v>0</v>
      </c>
      <c r="E267" s="180"/>
      <c r="F267" s="180"/>
      <c r="G267" s="180">
        <f t="shared" ref="G267:G273" si="33">C267+D267</f>
        <v>0</v>
      </c>
      <c r="H267" s="176" t="str">
        <f t="shared" si="31"/>
        <v>否</v>
      </c>
      <c r="I267" s="154">
        <v>0</v>
      </c>
      <c r="T267" s="154">
        <f>T266-C274</f>
        <v>0</v>
      </c>
    </row>
    <row r="268" ht="31" hidden="1" customHeight="1" spans="1:9">
      <c r="A268" s="201">
        <v>2340202</v>
      </c>
      <c r="B268" s="178" t="s">
        <v>1024</v>
      </c>
      <c r="C268" s="180">
        <v>0</v>
      </c>
      <c r="D268" s="180">
        <f t="shared" si="32"/>
        <v>0</v>
      </c>
      <c r="E268" s="180"/>
      <c r="F268" s="180"/>
      <c r="G268" s="180">
        <f t="shared" si="33"/>
        <v>0</v>
      </c>
      <c r="H268" s="176" t="str">
        <f t="shared" si="31"/>
        <v>否</v>
      </c>
      <c r="I268" s="154">
        <v>0</v>
      </c>
    </row>
    <row r="269" ht="36" hidden="1" customHeight="1" spans="1:9">
      <c r="A269" s="201">
        <v>2340203</v>
      </c>
      <c r="B269" s="178" t="s">
        <v>1534</v>
      </c>
      <c r="C269" s="180">
        <v>0</v>
      </c>
      <c r="D269" s="180">
        <f t="shared" si="32"/>
        <v>0</v>
      </c>
      <c r="E269" s="180"/>
      <c r="F269" s="180"/>
      <c r="G269" s="180">
        <f t="shared" si="33"/>
        <v>0</v>
      </c>
      <c r="H269" s="176" t="str">
        <f t="shared" si="31"/>
        <v>否</v>
      </c>
      <c r="I269" s="154">
        <v>0</v>
      </c>
    </row>
    <row r="270" ht="36" hidden="1" customHeight="1" spans="1:9">
      <c r="A270" s="201">
        <v>2340204</v>
      </c>
      <c r="B270" s="178" t="s">
        <v>1535</v>
      </c>
      <c r="C270" s="180">
        <v>0</v>
      </c>
      <c r="D270" s="180">
        <f t="shared" si="32"/>
        <v>0</v>
      </c>
      <c r="E270" s="180"/>
      <c r="F270" s="180"/>
      <c r="G270" s="180">
        <f t="shared" si="33"/>
        <v>0</v>
      </c>
      <c r="H270" s="176" t="str">
        <f t="shared" si="31"/>
        <v>否</v>
      </c>
      <c r="I270" s="154">
        <v>0</v>
      </c>
    </row>
    <row r="271" ht="36" hidden="1" customHeight="1" spans="1:9">
      <c r="A271" s="201">
        <v>2340205</v>
      </c>
      <c r="B271" s="178" t="s">
        <v>1536</v>
      </c>
      <c r="C271" s="180">
        <v>0</v>
      </c>
      <c r="D271" s="180">
        <f t="shared" si="32"/>
        <v>0</v>
      </c>
      <c r="E271" s="180"/>
      <c r="F271" s="180"/>
      <c r="G271" s="180">
        <f t="shared" si="33"/>
        <v>0</v>
      </c>
      <c r="H271" s="176" t="str">
        <f t="shared" si="31"/>
        <v>否</v>
      </c>
      <c r="I271" s="154">
        <v>0</v>
      </c>
    </row>
    <row r="272" ht="31" hidden="1" customHeight="1" spans="1:9">
      <c r="A272" s="201">
        <v>2340299</v>
      </c>
      <c r="B272" s="178" t="s">
        <v>1537</v>
      </c>
      <c r="C272" s="180">
        <v>0</v>
      </c>
      <c r="D272" s="180">
        <f t="shared" si="32"/>
        <v>0</v>
      </c>
      <c r="E272" s="180"/>
      <c r="F272" s="180"/>
      <c r="G272" s="180">
        <f t="shared" si="33"/>
        <v>0</v>
      </c>
      <c r="H272" s="176" t="str">
        <f t="shared" si="31"/>
        <v>否</v>
      </c>
      <c r="I272" s="154">
        <v>0</v>
      </c>
    </row>
    <row r="273" ht="36" customHeight="1" spans="1:9">
      <c r="A273" s="177"/>
      <c r="B273" s="178"/>
      <c r="C273" s="180">
        <v>0</v>
      </c>
      <c r="D273" s="180">
        <f>SUM(E273:F273)</f>
        <v>0</v>
      </c>
      <c r="E273" s="180"/>
      <c r="F273" s="180"/>
      <c r="G273" s="180">
        <f t="shared" si="33"/>
        <v>0</v>
      </c>
      <c r="H273" s="176" t="str">
        <f>IF(LEN(A273)=3,"是",IF(B273&lt;&gt;"",IF(SUM(C273:D273)&lt;&gt;0,"是","否"),"是"))</f>
        <v>是</v>
      </c>
      <c r="I273" s="154">
        <v>0</v>
      </c>
    </row>
    <row r="274" ht="36" customHeight="1" spans="1:9">
      <c r="A274" s="202"/>
      <c r="B274" s="203" t="s">
        <v>1538</v>
      </c>
      <c r="C274" s="175">
        <f>SUM(C5,C21,C33,C44,C102,C134,C186,C190,C217,C234,C252)</f>
        <v>63600</v>
      </c>
      <c r="D274" s="175">
        <f>SUM(D5,D21,D33,D44,D102,D134,D186,D190,D217,D234,D252)</f>
        <v>16400</v>
      </c>
      <c r="E274" s="175">
        <f>SUM(E5,E21,E33,E44,E102,E134,E186,E190,E217,E234,E252)</f>
        <v>27900</v>
      </c>
      <c r="F274" s="175">
        <f>SUM(F5,F21,F33,F44,F102,F134,F186,F190,F217,F234,F252)</f>
        <v>-11500</v>
      </c>
      <c r="G274" s="175">
        <f>SUM(G5,G21,G33,G44,G102,G134,G186,G190,G217,G234,G252)</f>
        <v>80000</v>
      </c>
      <c r="H274" s="176" t="str">
        <f>IF(LEN(A274)=3,"是",IF(B274&lt;&gt;"",IF(SUM(C274:D274)&lt;&gt;0,"是","否"),"是"))</f>
        <v>是</v>
      </c>
      <c r="I274" s="154">
        <v>0</v>
      </c>
    </row>
    <row r="275" ht="31" customHeight="1" spans="1:9">
      <c r="A275" s="204">
        <v>230</v>
      </c>
      <c r="B275" s="205" t="s">
        <v>1186</v>
      </c>
      <c r="C275" s="206">
        <f>SUM(C276,C287,C289,C291:C291)</f>
        <v>5519</v>
      </c>
      <c r="D275" s="206">
        <f>SUM(D276,D287,D289,D291:D291)</f>
        <v>15409</v>
      </c>
      <c r="E275" s="206">
        <f>SUM(E276,E287,E289,E291:E291)</f>
        <v>0</v>
      </c>
      <c r="F275" s="206">
        <f>SUM(F276,F287,F289,F291:F291)</f>
        <v>15409</v>
      </c>
      <c r="G275" s="206">
        <f>SUM(G276,G287,G289,G291:G291)</f>
        <v>20928</v>
      </c>
      <c r="H275" s="176" t="str">
        <f>IF(LEN(A275)=3,"是",IF(B275&lt;&gt;"",IF(SUM(C275:D275)&lt;&gt;0,"是","否"),"是"))</f>
        <v>是</v>
      </c>
      <c r="I275" s="154">
        <v>0</v>
      </c>
    </row>
    <row r="276" ht="36" hidden="1" customHeight="1" spans="1:9">
      <c r="A276" s="207">
        <v>23004</v>
      </c>
      <c r="B276" s="208" t="s">
        <v>1539</v>
      </c>
      <c r="C276" s="209">
        <f>SUM(C277:C286)</f>
        <v>0</v>
      </c>
      <c r="D276" s="209">
        <f>SUM(D277:D286)</f>
        <v>0</v>
      </c>
      <c r="E276" s="209">
        <f>SUM(E277:E286)</f>
        <v>0</v>
      </c>
      <c r="F276" s="209">
        <f>SUM(F277:F286)</f>
        <v>0</v>
      </c>
      <c r="G276" s="209">
        <f>SUM(G277:G286)</f>
        <v>0</v>
      </c>
      <c r="H276" s="176" t="str">
        <f t="shared" si="31"/>
        <v>否</v>
      </c>
      <c r="I276" s="154">
        <v>0</v>
      </c>
    </row>
    <row r="277" ht="36" hidden="1" customHeight="1" spans="1:9">
      <c r="A277" s="204">
        <v>2300403</v>
      </c>
      <c r="B277" s="210" t="s">
        <v>1540</v>
      </c>
      <c r="C277" s="180"/>
      <c r="D277" s="180">
        <f t="shared" ref="D277:D286" si="34">SUM(E277:F277)</f>
        <v>0</v>
      </c>
      <c r="E277" s="180"/>
      <c r="F277" s="180"/>
      <c r="G277" s="180">
        <f t="shared" ref="G277:G286" si="35">C277+D277</f>
        <v>0</v>
      </c>
      <c r="H277" s="176" t="str">
        <f t="shared" si="31"/>
        <v>否</v>
      </c>
      <c r="I277" s="154">
        <v>0</v>
      </c>
    </row>
    <row r="278" ht="31" hidden="1" customHeight="1" spans="1:9">
      <c r="A278" s="211">
        <v>2300404</v>
      </c>
      <c r="B278" s="210" t="s">
        <v>1541</v>
      </c>
      <c r="C278" s="180"/>
      <c r="D278" s="180">
        <f t="shared" si="34"/>
        <v>0</v>
      </c>
      <c r="E278" s="180"/>
      <c r="F278" s="180"/>
      <c r="G278" s="180">
        <f t="shared" si="35"/>
        <v>0</v>
      </c>
      <c r="H278" s="176" t="str">
        <f t="shared" si="31"/>
        <v>否</v>
      </c>
      <c r="I278" s="154">
        <v>0</v>
      </c>
    </row>
    <row r="279" ht="31" hidden="1" customHeight="1" spans="1:9">
      <c r="A279" s="211">
        <v>2300405</v>
      </c>
      <c r="B279" s="210" t="s">
        <v>1542</v>
      </c>
      <c r="C279" s="180"/>
      <c r="D279" s="180">
        <f t="shared" si="34"/>
        <v>0</v>
      </c>
      <c r="E279" s="180"/>
      <c r="F279" s="180"/>
      <c r="G279" s="180">
        <f t="shared" si="35"/>
        <v>0</v>
      </c>
      <c r="H279" s="176" t="str">
        <f t="shared" si="31"/>
        <v>否</v>
      </c>
      <c r="I279" s="154">
        <v>0</v>
      </c>
    </row>
    <row r="280" ht="31" hidden="1" customHeight="1" spans="1:9">
      <c r="A280" s="211">
        <v>2300406</v>
      </c>
      <c r="B280" s="210" t="s">
        <v>1543</v>
      </c>
      <c r="C280" s="180"/>
      <c r="D280" s="180">
        <f t="shared" si="34"/>
        <v>0</v>
      </c>
      <c r="E280" s="180"/>
      <c r="F280" s="180"/>
      <c r="G280" s="180">
        <f t="shared" si="35"/>
        <v>0</v>
      </c>
      <c r="H280" s="176" t="str">
        <f t="shared" si="31"/>
        <v>否</v>
      </c>
      <c r="I280" s="154">
        <v>0</v>
      </c>
    </row>
    <row r="281" ht="31" hidden="1" customHeight="1" spans="1:9">
      <c r="A281" s="211">
        <v>2300407</v>
      </c>
      <c r="B281" s="210" t="s">
        <v>1544</v>
      </c>
      <c r="C281" s="180"/>
      <c r="D281" s="180">
        <f t="shared" si="34"/>
        <v>0</v>
      </c>
      <c r="E281" s="180"/>
      <c r="F281" s="180"/>
      <c r="G281" s="180">
        <f t="shared" si="35"/>
        <v>0</v>
      </c>
      <c r="H281" s="176" t="str">
        <f t="shared" si="31"/>
        <v>否</v>
      </c>
      <c r="I281" s="154">
        <v>0</v>
      </c>
    </row>
    <row r="282" ht="31" hidden="1" customHeight="1" spans="1:9">
      <c r="A282" s="211">
        <v>2300408</v>
      </c>
      <c r="B282" s="210" t="s">
        <v>1545</v>
      </c>
      <c r="C282" s="180"/>
      <c r="D282" s="180">
        <f t="shared" si="34"/>
        <v>0</v>
      </c>
      <c r="E282" s="180"/>
      <c r="F282" s="180"/>
      <c r="G282" s="180">
        <f t="shared" si="35"/>
        <v>0</v>
      </c>
      <c r="H282" s="176" t="str">
        <f t="shared" si="31"/>
        <v>否</v>
      </c>
      <c r="I282" s="154">
        <v>0</v>
      </c>
    </row>
    <row r="283" ht="31" hidden="1" customHeight="1" spans="1:9">
      <c r="A283" s="211">
        <v>2300409</v>
      </c>
      <c r="B283" s="210" t="s">
        <v>1546</v>
      </c>
      <c r="C283" s="180"/>
      <c r="D283" s="180">
        <f t="shared" si="34"/>
        <v>0</v>
      </c>
      <c r="E283" s="180"/>
      <c r="F283" s="180"/>
      <c r="G283" s="180">
        <f t="shared" si="35"/>
        <v>0</v>
      </c>
      <c r="H283" s="176" t="str">
        <f t="shared" si="31"/>
        <v>否</v>
      </c>
      <c r="I283" s="154">
        <v>0</v>
      </c>
    </row>
    <row r="284" ht="31" hidden="1" customHeight="1" spans="1:9">
      <c r="A284" s="211">
        <v>2300410</v>
      </c>
      <c r="B284" s="210" t="s">
        <v>1547</v>
      </c>
      <c r="C284" s="180"/>
      <c r="D284" s="180">
        <f t="shared" si="34"/>
        <v>0</v>
      </c>
      <c r="E284" s="180"/>
      <c r="F284" s="180"/>
      <c r="G284" s="180">
        <f t="shared" si="35"/>
        <v>0</v>
      </c>
      <c r="H284" s="176" t="str">
        <f t="shared" si="31"/>
        <v>否</v>
      </c>
      <c r="I284" s="154">
        <v>0</v>
      </c>
    </row>
    <row r="285" ht="31" hidden="1" customHeight="1" spans="1:9">
      <c r="A285" s="211">
        <v>2300411</v>
      </c>
      <c r="B285" s="210" t="s">
        <v>1548</v>
      </c>
      <c r="C285" s="180"/>
      <c r="D285" s="180">
        <f t="shared" si="34"/>
        <v>0</v>
      </c>
      <c r="E285" s="180"/>
      <c r="F285" s="180"/>
      <c r="G285" s="180">
        <f t="shared" si="35"/>
        <v>0</v>
      </c>
      <c r="H285" s="176" t="str">
        <f t="shared" si="31"/>
        <v>否</v>
      </c>
      <c r="I285" s="154">
        <v>0</v>
      </c>
    </row>
    <row r="286" ht="31" hidden="1" customHeight="1" spans="1:9">
      <c r="A286" s="211">
        <v>2300499</v>
      </c>
      <c r="B286" s="210" t="s">
        <v>1549</v>
      </c>
      <c r="C286" s="180"/>
      <c r="D286" s="180">
        <f t="shared" si="34"/>
        <v>0</v>
      </c>
      <c r="E286" s="180"/>
      <c r="F286" s="180"/>
      <c r="G286" s="180">
        <f t="shared" si="35"/>
        <v>0</v>
      </c>
      <c r="H286" s="176" t="str">
        <f t="shared" si="31"/>
        <v>否</v>
      </c>
      <c r="I286" s="154">
        <v>0</v>
      </c>
    </row>
    <row r="287" ht="34" customHeight="1" spans="1:9">
      <c r="A287" s="212">
        <v>23006</v>
      </c>
      <c r="B287" s="208" t="s">
        <v>1550</v>
      </c>
      <c r="C287" s="213">
        <f>C288</f>
        <v>4389</v>
      </c>
      <c r="D287" s="213">
        <f>D288</f>
        <v>515</v>
      </c>
      <c r="E287" s="213">
        <f>E288</f>
        <v>0</v>
      </c>
      <c r="F287" s="213">
        <f>F288</f>
        <v>515</v>
      </c>
      <c r="G287" s="213">
        <f>G288</f>
        <v>4904</v>
      </c>
      <c r="H287" s="176" t="str">
        <f>IF(LEN(A287)=3,"是",IF(B287&lt;&gt;"",IF(SUM(C287:D287)&lt;&gt;0,"是","否"),"是"))</f>
        <v>是</v>
      </c>
      <c r="I287" s="154">
        <v>0</v>
      </c>
    </row>
    <row r="288" ht="31" customHeight="1" spans="1:9">
      <c r="A288" s="211">
        <v>2300603</v>
      </c>
      <c r="B288" s="210" t="s">
        <v>1551</v>
      </c>
      <c r="C288" s="214">
        <v>4389</v>
      </c>
      <c r="D288" s="214">
        <f>SUM(E288:F288)</f>
        <v>515</v>
      </c>
      <c r="E288" s="214"/>
      <c r="F288" s="215">
        <v>515</v>
      </c>
      <c r="G288" s="214">
        <f t="shared" ref="G288:G292" si="36">C288+D288</f>
        <v>4904</v>
      </c>
      <c r="H288" s="176" t="str">
        <f>IF(LEN(A288)=3,"是",IF(B288&lt;&gt;"",IF(SUM(C288:D288)&lt;&gt;0,"是","否"),"是"))</f>
        <v>是</v>
      </c>
      <c r="I288" s="154">
        <v>0</v>
      </c>
    </row>
    <row r="289" ht="31" customHeight="1" spans="1:9">
      <c r="A289" s="216">
        <v>23008</v>
      </c>
      <c r="B289" s="205" t="s">
        <v>1190</v>
      </c>
      <c r="C289" s="206">
        <v>1130</v>
      </c>
      <c r="D289" s="206">
        <f>D290</f>
        <v>-739</v>
      </c>
      <c r="E289" s="206">
        <f>E290</f>
        <v>0</v>
      </c>
      <c r="F289" s="206">
        <f>F290</f>
        <v>-739</v>
      </c>
      <c r="G289" s="206">
        <f>G290</f>
        <v>391</v>
      </c>
      <c r="H289" s="176" t="str">
        <f>IF(LEN(A289)=3,"是",IF(B289&lt;&gt;"",IF(SUM(C289:D289)&lt;&gt;0,"是","否"),"是"))</f>
        <v>是</v>
      </c>
      <c r="I289" s="154">
        <v>0</v>
      </c>
    </row>
    <row r="290" ht="31" customHeight="1" spans="1:9">
      <c r="A290" s="217">
        <v>2300802</v>
      </c>
      <c r="B290" s="218" t="s">
        <v>1552</v>
      </c>
      <c r="C290" s="219">
        <v>1130</v>
      </c>
      <c r="D290" s="181">
        <f>SUM(E290:F290)</f>
        <v>-739</v>
      </c>
      <c r="E290" s="181"/>
      <c r="F290" s="181">
        <v>-739</v>
      </c>
      <c r="G290" s="181">
        <f t="shared" si="36"/>
        <v>391</v>
      </c>
      <c r="H290" s="176" t="str">
        <f>IF(LEN(A290)=3,"是",IF(B290&lt;&gt;"",IF(SUM(C290:D290)&lt;&gt;0,"是","否"),"是"))</f>
        <v>是</v>
      </c>
      <c r="I290" s="154">
        <v>0</v>
      </c>
    </row>
    <row r="291" ht="36" customHeight="1" spans="1:9">
      <c r="A291" s="216">
        <v>23009</v>
      </c>
      <c r="B291" s="205" t="s">
        <v>1191</v>
      </c>
      <c r="C291" s="181"/>
      <c r="D291" s="181">
        <f>SUM(E291:F291)</f>
        <v>15633</v>
      </c>
      <c r="E291" s="181"/>
      <c r="F291" s="181">
        <v>15633</v>
      </c>
      <c r="G291" s="181">
        <v>15633</v>
      </c>
      <c r="H291" s="176" t="str">
        <f>IF(LEN(A291)=3,"是",IF(B291&lt;&gt;"",IF(SUM(C291:D291)&lt;&gt;0,"是","否"),"是"))</f>
        <v>是</v>
      </c>
      <c r="I291" s="154">
        <v>0</v>
      </c>
    </row>
    <row r="292" ht="34" customHeight="1" spans="1:9">
      <c r="A292" s="207">
        <v>23104</v>
      </c>
      <c r="B292" s="220" t="s">
        <v>1553</v>
      </c>
      <c r="C292" s="206">
        <v>730</v>
      </c>
      <c r="D292" s="206"/>
      <c r="E292" s="206"/>
      <c r="F292" s="206"/>
      <c r="G292" s="206">
        <f t="shared" si="36"/>
        <v>730</v>
      </c>
      <c r="H292" s="176" t="str">
        <f>IF(LEN(A292)=3,"是",IF(B292&lt;&gt;"",IF(SUM(C292:D292)&lt;&gt;0,"是","否"),"是"))</f>
        <v>是</v>
      </c>
      <c r="I292" s="154">
        <v>0</v>
      </c>
    </row>
    <row r="293" ht="33" customHeight="1" spans="1:10">
      <c r="A293" s="221"/>
      <c r="B293" s="203" t="s">
        <v>1203</v>
      </c>
      <c r="C293" s="206">
        <f>SUM(C274:C275,C292)</f>
        <v>69849</v>
      </c>
      <c r="D293" s="206">
        <f>SUM(D274:D275,D292)</f>
        <v>31809</v>
      </c>
      <c r="E293" s="206">
        <f>SUM(E274:E275,E292)</f>
        <v>27900</v>
      </c>
      <c r="F293" s="206">
        <f>SUM(F274:F275,F292)</f>
        <v>3909</v>
      </c>
      <c r="G293" s="206">
        <f>SUM(G274:G275,G292)</f>
        <v>101658</v>
      </c>
      <c r="H293" s="176" t="str">
        <f>IF(LEN(A293)=3,"是",IF(B293&lt;&gt;"",IF(SUM(C293:D293)&lt;&gt;0,"是","否"),"是"))</f>
        <v>是</v>
      </c>
      <c r="I293" s="154">
        <v>0</v>
      </c>
      <c r="J293" s="154">
        <f>101658-G291</f>
        <v>86025</v>
      </c>
    </row>
    <row r="294" ht="18.75" hidden="1" spans="2:10">
      <c r="B294" s="222"/>
      <c r="C294" s="222"/>
      <c r="D294" s="222"/>
      <c r="E294" s="222"/>
      <c r="F294" s="222"/>
      <c r="G294" s="222"/>
      <c r="J294" s="154">
        <f>J293-C293</f>
        <v>16176</v>
      </c>
    </row>
    <row r="295" ht="18.75" hidden="1" spans="2:7">
      <c r="B295" s="223" t="s">
        <v>1554</v>
      </c>
      <c r="C295" s="224">
        <f>C293-'4.基金收入调整表'!C57</f>
        <v>0</v>
      </c>
      <c r="D295" s="224">
        <f>D293-'4.基金收入调整表'!D57</f>
        <v>0</v>
      </c>
      <c r="E295" s="224">
        <f>E293-'4.基金收入调整表'!E57</f>
        <v>0</v>
      </c>
      <c r="F295" s="224">
        <f>F293-'4.基金收入调整表'!F57</f>
        <v>0</v>
      </c>
      <c r="G295" s="224">
        <f>G293-'4.基金收入调整表'!G57</f>
        <v>0</v>
      </c>
    </row>
    <row r="296" spans="3:6">
      <c r="C296" s="225"/>
      <c r="D296" s="225"/>
      <c r="E296" s="225"/>
      <c r="F296" s="225"/>
    </row>
    <row r="297" spans="3:3">
      <c r="C297" s="154"/>
    </row>
  </sheetData>
  <autoFilter ref="A4:T295">
    <filterColumn colId="7">
      <customFilters>
        <customFilter operator="equal" val="是"/>
      </customFilters>
    </filterColumn>
    <extLst/>
  </autoFilter>
  <mergeCells count="7">
    <mergeCell ref="B1:G1"/>
    <mergeCell ref="D3:F3"/>
    <mergeCell ref="B294:G294"/>
    <mergeCell ref="B3:B4"/>
    <mergeCell ref="C3:C4"/>
    <mergeCell ref="G3:G4"/>
    <mergeCell ref="I1:O3"/>
  </mergeCells>
  <conditionalFormatting sqref="B274">
    <cfRule type="expression" dxfId="1" priority="2" stopIfTrue="1">
      <formula>"len($A:$A)=3"</formula>
    </cfRule>
  </conditionalFormatting>
  <conditionalFormatting sqref="B292:B293">
    <cfRule type="expression" dxfId="1" priority="1" stopIfTrue="1">
      <formula>"len($A:$A)=3"</formula>
    </cfRule>
  </conditionalFormatting>
  <printOptions horizontalCentered="1"/>
  <pageMargins left="0.314583333333333" right="0.314583333333333" top="0.747916666666667" bottom="0.747916666666667" header="0.314583333333333" footer="0.314583333333333"/>
  <pageSetup paperSize="9" scale="79" firstPageNumber="28" fitToHeight="0" orientation="portrait" blackAndWhite="1" useFirstPageNumber="1" horizontalDpi="600"/>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B1:K43"/>
  <sheetViews>
    <sheetView showZeros="0" view="pageBreakPreview" zoomScale="70" zoomScaleNormal="100" topLeftCell="B3" workbookViewId="0">
      <selection activeCell="I7" sqref="I7"/>
    </sheetView>
  </sheetViews>
  <sheetFormatPr defaultColWidth="9" defaultRowHeight="15"/>
  <cols>
    <col min="1" max="1" width="9" style="122" hidden="1" customWidth="1"/>
    <col min="2" max="2" width="36.8166666666667" style="122" customWidth="1"/>
    <col min="3" max="5" width="12.7166666666667" style="122" customWidth="1"/>
    <col min="6" max="6" width="45.625" style="122" customWidth="1"/>
    <col min="7" max="7" width="11.1666666666667" style="122" customWidth="1"/>
    <col min="8" max="8" width="12.075" style="122" customWidth="1"/>
    <col min="9" max="9" width="11.1666666666667" style="122" customWidth="1"/>
    <col min="10" max="10" width="9" style="122" hidden="1" customWidth="1"/>
    <col min="11" max="11" width="12" style="122" hidden="1" customWidth="1"/>
    <col min="12" max="15" width="9" style="122" hidden="1" customWidth="1"/>
    <col min="16" max="17" width="9" style="122" customWidth="1"/>
    <col min="18" max="16384" width="9" style="122"/>
  </cols>
  <sheetData>
    <row r="1" s="122" customFormat="1" ht="34.5" spans="2:9">
      <c r="B1" s="124" t="s">
        <v>1555</v>
      </c>
      <c r="C1" s="124"/>
      <c r="D1" s="124"/>
      <c r="E1" s="124"/>
      <c r="F1" s="124"/>
      <c r="G1" s="124"/>
      <c r="H1" s="124"/>
      <c r="I1" s="124"/>
    </row>
    <row r="2" s="122" customFormat="1" ht="18.75" spans="2:9">
      <c r="B2" s="125" t="s">
        <v>1556</v>
      </c>
      <c r="C2" s="126"/>
      <c r="D2" s="127"/>
      <c r="E2" s="127"/>
      <c r="F2" s="127"/>
      <c r="G2" s="127"/>
      <c r="H2" s="128"/>
      <c r="I2" s="128" t="s">
        <v>49</v>
      </c>
    </row>
    <row r="3" s="123" customFormat="1" ht="48" customHeight="1" spans="2:9">
      <c r="B3" s="129" t="s">
        <v>1557</v>
      </c>
      <c r="C3" s="130"/>
      <c r="D3" s="130"/>
      <c r="E3" s="131"/>
      <c r="F3" s="132" t="s">
        <v>1558</v>
      </c>
      <c r="G3" s="132"/>
      <c r="H3" s="132"/>
      <c r="I3" s="132"/>
    </row>
    <row r="4" s="123" customFormat="1" ht="69" customHeight="1" spans="2:9">
      <c r="B4" s="133" t="s">
        <v>1559</v>
      </c>
      <c r="C4" s="134" t="s">
        <v>1560</v>
      </c>
      <c r="D4" s="135" t="s">
        <v>58</v>
      </c>
      <c r="E4" s="135" t="s">
        <v>54</v>
      </c>
      <c r="F4" s="133" t="s">
        <v>1561</v>
      </c>
      <c r="G4" s="134" t="s">
        <v>1560</v>
      </c>
      <c r="H4" s="135" t="s">
        <v>58</v>
      </c>
      <c r="I4" s="135" t="s">
        <v>54</v>
      </c>
    </row>
    <row r="5" s="122" customFormat="1" ht="42" customHeight="1" spans="2:9">
      <c r="B5" s="136" t="s">
        <v>1562</v>
      </c>
      <c r="C5" s="137">
        <f>SUM(C6:C9)</f>
        <v>723</v>
      </c>
      <c r="D5" s="138">
        <v>-690</v>
      </c>
      <c r="E5" s="138">
        <f t="shared" ref="E5:E13" si="0">C5+D5</f>
        <v>33</v>
      </c>
      <c r="F5" s="139" t="s">
        <v>1563</v>
      </c>
      <c r="G5" s="138">
        <v>18</v>
      </c>
      <c r="H5" s="138"/>
      <c r="I5" s="138">
        <f t="shared" ref="I5:I9" si="1">G5+H5</f>
        <v>18</v>
      </c>
    </row>
    <row r="6" s="122" customFormat="1" ht="42" customHeight="1" spans="2:9">
      <c r="B6" s="140" t="s">
        <v>1564</v>
      </c>
      <c r="C6" s="137"/>
      <c r="D6" s="138"/>
      <c r="E6" s="138">
        <f t="shared" si="0"/>
        <v>0</v>
      </c>
      <c r="F6" s="139" t="s">
        <v>1565</v>
      </c>
      <c r="G6" s="137">
        <v>4800</v>
      </c>
      <c r="H6" s="137">
        <v>-4800</v>
      </c>
      <c r="I6" s="138">
        <f t="shared" si="1"/>
        <v>0</v>
      </c>
    </row>
    <row r="7" s="122" customFormat="1" ht="42" customHeight="1" spans="2:9">
      <c r="B7" s="140" t="s">
        <v>1566</v>
      </c>
      <c r="C7" s="137"/>
      <c r="D7" s="138"/>
      <c r="E7" s="138">
        <f t="shared" si="0"/>
        <v>0</v>
      </c>
      <c r="F7" s="139" t="s">
        <v>1567</v>
      </c>
      <c r="G7" s="138"/>
      <c r="H7" s="138"/>
      <c r="I7" s="138">
        <f t="shared" si="1"/>
        <v>0</v>
      </c>
    </row>
    <row r="8" s="122" customFormat="1" ht="42" customHeight="1" spans="2:9">
      <c r="B8" s="140" t="s">
        <v>1568</v>
      </c>
      <c r="C8" s="138"/>
      <c r="D8" s="138"/>
      <c r="E8" s="138">
        <f t="shared" si="0"/>
        <v>0</v>
      </c>
      <c r="F8" s="139" t="s">
        <v>1569</v>
      </c>
      <c r="G8" s="138"/>
      <c r="H8" s="138"/>
      <c r="I8" s="138">
        <f t="shared" si="1"/>
        <v>0</v>
      </c>
    </row>
    <row r="9" s="122" customFormat="1" ht="42" customHeight="1" spans="2:9">
      <c r="B9" s="141" t="s">
        <v>1570</v>
      </c>
      <c r="C9" s="138">
        <v>723</v>
      </c>
      <c r="D9" s="138">
        <v>-690</v>
      </c>
      <c r="E9" s="138">
        <f t="shared" si="0"/>
        <v>33</v>
      </c>
      <c r="F9" s="139" t="s">
        <v>1571</v>
      </c>
      <c r="G9" s="137">
        <v>553</v>
      </c>
      <c r="H9" s="137">
        <v>-553</v>
      </c>
      <c r="I9" s="138">
        <f t="shared" si="1"/>
        <v>0</v>
      </c>
    </row>
    <row r="10" s="122" customFormat="1" ht="42" customHeight="1" spans="2:9">
      <c r="B10" s="136" t="s">
        <v>1572</v>
      </c>
      <c r="C10" s="137"/>
      <c r="D10" s="137"/>
      <c r="E10" s="138">
        <f t="shared" si="0"/>
        <v>0</v>
      </c>
      <c r="F10" s="139"/>
      <c r="G10" s="138"/>
      <c r="H10" s="138"/>
      <c r="I10" s="138"/>
    </row>
    <row r="11" s="122" customFormat="1" ht="42" customHeight="1" spans="2:9">
      <c r="B11" s="136" t="s">
        <v>1573</v>
      </c>
      <c r="C11" s="137">
        <v>5000</v>
      </c>
      <c r="D11" s="137">
        <v>-5000</v>
      </c>
      <c r="E11" s="138">
        <f t="shared" si="0"/>
        <v>0</v>
      </c>
      <c r="F11" s="139"/>
      <c r="G11" s="138"/>
      <c r="H11" s="138"/>
      <c r="I11" s="138"/>
    </row>
    <row r="12" s="122" customFormat="1" ht="42" customHeight="1" spans="2:9">
      <c r="B12" s="136" t="s">
        <v>1574</v>
      </c>
      <c r="C12" s="138"/>
      <c r="D12" s="138"/>
      <c r="E12" s="138">
        <f t="shared" si="0"/>
        <v>0</v>
      </c>
      <c r="F12" s="139"/>
      <c r="G12" s="137"/>
      <c r="H12" s="137"/>
      <c r="I12" s="137"/>
    </row>
    <row r="13" s="122" customFormat="1" ht="42" customHeight="1" spans="2:9">
      <c r="B13" s="136"/>
      <c r="C13" s="138"/>
      <c r="D13" s="138"/>
      <c r="E13" s="138">
        <f t="shared" si="0"/>
        <v>0</v>
      </c>
      <c r="F13" s="142"/>
      <c r="G13" s="138"/>
      <c r="H13" s="138">
        <f>I13-G13</f>
        <v>0</v>
      </c>
      <c r="I13" s="138"/>
    </row>
    <row r="14" s="122" customFormat="1" ht="42" customHeight="1" spans="2:11">
      <c r="B14" s="143" t="s">
        <v>1575</v>
      </c>
      <c r="C14" s="137">
        <f>C5+C10+C11+C12</f>
        <v>5723</v>
      </c>
      <c r="D14" s="137">
        <f>D5+D10+D11+D12</f>
        <v>-5690</v>
      </c>
      <c r="E14" s="137">
        <f>E5+E10+E11+E12</f>
        <v>33</v>
      </c>
      <c r="F14" s="144" t="s">
        <v>1576</v>
      </c>
      <c r="G14" s="137">
        <f>SUM(G5:G12)</f>
        <v>5371</v>
      </c>
      <c r="H14" s="137">
        <f>SUM(H5:H12)</f>
        <v>-5353</v>
      </c>
      <c r="I14" s="137">
        <f>SUM(I5:I12)</f>
        <v>18</v>
      </c>
      <c r="J14" s="150">
        <f>D14/C14</f>
        <v>-0.994</v>
      </c>
      <c r="K14" s="150">
        <f>H14/G14</f>
        <v>-0.997</v>
      </c>
    </row>
    <row r="15" s="122" customFormat="1" ht="42" customHeight="1" spans="2:9">
      <c r="B15" s="145" t="s">
        <v>1577</v>
      </c>
      <c r="C15" s="138">
        <v>18</v>
      </c>
      <c r="D15" s="138">
        <v>0</v>
      </c>
      <c r="E15" s="138">
        <f>C15+D15</f>
        <v>18</v>
      </c>
      <c r="F15" s="145" t="s">
        <v>1578</v>
      </c>
      <c r="G15" s="138"/>
      <c r="H15" s="138"/>
      <c r="I15" s="138"/>
    </row>
    <row r="16" s="122" customFormat="1" ht="42" customHeight="1" spans="2:9">
      <c r="B16" s="145"/>
      <c r="C16" s="138"/>
      <c r="D16" s="138"/>
      <c r="E16" s="138"/>
      <c r="F16" s="145" t="s">
        <v>1579</v>
      </c>
      <c r="G16" s="138">
        <v>370</v>
      </c>
      <c r="H16" s="138">
        <v>-337</v>
      </c>
      <c r="I16" s="138">
        <f>G16+H16</f>
        <v>33</v>
      </c>
    </row>
    <row r="17" s="122" customFormat="1" ht="42" customHeight="1" spans="2:9">
      <c r="B17" s="145" t="s">
        <v>1580</v>
      </c>
      <c r="C17" s="138">
        <v>0</v>
      </c>
      <c r="D17" s="138"/>
      <c r="E17" s="138"/>
      <c r="F17" s="145" t="s">
        <v>1581</v>
      </c>
      <c r="G17" s="138"/>
      <c r="H17" s="138"/>
      <c r="I17" s="138"/>
    </row>
    <row r="18" s="122" customFormat="1" ht="42" customHeight="1" spans="2:9">
      <c r="B18" s="146" t="s">
        <v>1582</v>
      </c>
      <c r="C18" s="147">
        <f>SUM(C14:C17)</f>
        <v>5741</v>
      </c>
      <c r="D18" s="147">
        <f>SUM(D14:D17)</f>
        <v>-5690</v>
      </c>
      <c r="E18" s="147">
        <f>SUM(E14:E17)</f>
        <v>51</v>
      </c>
      <c r="F18" s="148" t="s">
        <v>1583</v>
      </c>
      <c r="G18" s="147">
        <f>SUM(G14:G17)</f>
        <v>5741</v>
      </c>
      <c r="H18" s="147">
        <f>SUM(H14:H17)</f>
        <v>-5690</v>
      </c>
      <c r="I18" s="147">
        <f>SUM(I14:I17)</f>
        <v>51</v>
      </c>
    </row>
    <row r="19" ht="25" customHeight="1"/>
    <row r="20" ht="25" customHeight="1"/>
    <row r="21" ht="25" customHeight="1"/>
    <row r="22" s="122" customFormat="1" ht="25" hidden="1" customHeight="1" spans="2:5">
      <c r="B22" s="149"/>
      <c r="E22" s="150">
        <f>E18/C18-1</f>
        <v>-0.991</v>
      </c>
    </row>
    <row r="23" s="122" customFormat="1" ht="25" hidden="1" customHeight="1" spans="2:5">
      <c r="B23" s="140" t="s">
        <v>1584</v>
      </c>
      <c r="C23" s="138"/>
      <c r="D23" s="138"/>
      <c r="E23" s="138">
        <f t="shared" ref="E23:E28" si="2">C23+D23</f>
        <v>0</v>
      </c>
    </row>
    <row r="24" s="122" customFormat="1" ht="25" hidden="1" customHeight="1" spans="2:5">
      <c r="B24" s="140" t="s">
        <v>1564</v>
      </c>
      <c r="C24" s="138"/>
      <c r="D24" s="138"/>
      <c r="E24" s="138">
        <f t="shared" si="2"/>
        <v>0</v>
      </c>
    </row>
    <row r="25" s="122" customFormat="1" ht="25" hidden="1" customHeight="1" spans="2:5">
      <c r="B25" s="140" t="s">
        <v>1585</v>
      </c>
      <c r="C25" s="138"/>
      <c r="D25" s="138"/>
      <c r="E25" s="138">
        <f t="shared" si="2"/>
        <v>0</v>
      </c>
    </row>
    <row r="26" s="122" customFormat="1" ht="25" hidden="1" customHeight="1" spans="2:5">
      <c r="B26" s="140" t="s">
        <v>1586</v>
      </c>
      <c r="C26" s="138"/>
      <c r="D26" s="138"/>
      <c r="E26" s="138">
        <f t="shared" si="2"/>
        <v>0</v>
      </c>
    </row>
    <row r="27" s="122" customFormat="1" ht="25" hidden="1" customHeight="1" spans="2:5">
      <c r="B27" s="140" t="s">
        <v>1566</v>
      </c>
      <c r="C27" s="138"/>
      <c r="D27" s="137"/>
      <c r="E27" s="138">
        <f t="shared" si="2"/>
        <v>0</v>
      </c>
    </row>
    <row r="28" s="122" customFormat="1" ht="25" hidden="1" customHeight="1" spans="2:5">
      <c r="B28" s="140" t="s">
        <v>1587</v>
      </c>
      <c r="C28" s="138"/>
      <c r="D28" s="137"/>
      <c r="E28" s="138">
        <f t="shared" si="2"/>
        <v>0</v>
      </c>
    </row>
    <row r="29" s="122" customFormat="1" ht="25" hidden="1" customHeight="1" spans="2:5">
      <c r="B29" s="140" t="s">
        <v>1568</v>
      </c>
      <c r="C29" s="138"/>
      <c r="D29" s="138"/>
      <c r="E29" s="138"/>
    </row>
    <row r="30" s="122" customFormat="1" ht="25" hidden="1" customHeight="1" spans="2:5">
      <c r="B30" s="140" t="s">
        <v>1588</v>
      </c>
      <c r="C30" s="138"/>
      <c r="D30" s="138"/>
      <c r="E30" s="138">
        <f t="shared" ref="E30:E40" si="3">C30+D30</f>
        <v>0</v>
      </c>
    </row>
    <row r="31" s="122" customFormat="1" ht="25" hidden="1" customHeight="1" spans="2:5">
      <c r="B31" s="140" t="s">
        <v>1589</v>
      </c>
      <c r="C31" s="138"/>
      <c r="D31" s="138"/>
      <c r="E31" s="138">
        <f t="shared" si="3"/>
        <v>0</v>
      </c>
    </row>
    <row r="32" s="122" customFormat="1" ht="25" hidden="1" customHeight="1" spans="2:5">
      <c r="B32" s="140" t="s">
        <v>1590</v>
      </c>
      <c r="C32" s="138"/>
      <c r="D32" s="138"/>
      <c r="E32" s="138">
        <f t="shared" si="3"/>
        <v>0</v>
      </c>
    </row>
    <row r="33" s="122" customFormat="1" ht="25" hidden="1" customHeight="1" spans="2:5">
      <c r="B33" s="140" t="s">
        <v>1591</v>
      </c>
      <c r="C33" s="138"/>
      <c r="D33" s="138"/>
      <c r="E33" s="138">
        <f t="shared" si="3"/>
        <v>0</v>
      </c>
    </row>
    <row r="34" s="122" customFormat="1" ht="25" hidden="1" customHeight="1" spans="2:5">
      <c r="B34" s="140" t="s">
        <v>1592</v>
      </c>
      <c r="C34" s="138"/>
      <c r="D34" s="138"/>
      <c r="E34" s="138">
        <f t="shared" si="3"/>
        <v>0</v>
      </c>
    </row>
    <row r="35" s="122" customFormat="1" ht="25" hidden="1" customHeight="1" spans="2:5">
      <c r="B35" s="140" t="s">
        <v>1593</v>
      </c>
      <c r="C35" s="138"/>
      <c r="D35" s="138"/>
      <c r="E35" s="138">
        <f t="shared" si="3"/>
        <v>0</v>
      </c>
    </row>
    <row r="36" s="122" customFormat="1" ht="25" hidden="1" customHeight="1" spans="2:5">
      <c r="B36" s="140" t="s">
        <v>1594</v>
      </c>
      <c r="C36" s="138"/>
      <c r="D36" s="138"/>
      <c r="E36" s="138">
        <f t="shared" si="3"/>
        <v>0</v>
      </c>
    </row>
    <row r="37" s="122" customFormat="1" ht="18.75" hidden="1" spans="2:5">
      <c r="B37" s="140" t="s">
        <v>1595</v>
      </c>
      <c r="C37" s="138"/>
      <c r="D37" s="138"/>
      <c r="E37" s="138">
        <f t="shared" si="3"/>
        <v>0</v>
      </c>
    </row>
    <row r="38" s="122" customFormat="1" ht="18.75" hidden="1" spans="2:5">
      <c r="B38" s="140" t="s">
        <v>1596</v>
      </c>
      <c r="C38" s="138"/>
      <c r="D38" s="138"/>
      <c r="E38" s="138">
        <f t="shared" si="3"/>
        <v>0</v>
      </c>
    </row>
    <row r="39" s="122" customFormat="1" ht="18.75" hidden="1" spans="2:5">
      <c r="B39" s="140" t="s">
        <v>1597</v>
      </c>
      <c r="C39" s="138"/>
      <c r="D39" s="138"/>
      <c r="E39" s="138">
        <f t="shared" si="3"/>
        <v>0</v>
      </c>
    </row>
    <row r="40" s="122" customFormat="1" ht="18.75" hidden="1" spans="2:5">
      <c r="B40" s="140" t="s">
        <v>1570</v>
      </c>
      <c r="C40" s="138"/>
      <c r="D40" s="138"/>
      <c r="E40" s="138">
        <f t="shared" si="3"/>
        <v>0</v>
      </c>
    </row>
    <row r="41" hidden="1"/>
    <row r="42" hidden="1"/>
    <row r="43" hidden="1"/>
  </sheetData>
  <mergeCells count="3">
    <mergeCell ref="B1:I1"/>
    <mergeCell ref="B3:E3"/>
    <mergeCell ref="F3:I3"/>
  </mergeCells>
  <printOptions horizontalCentered="1"/>
  <pageMargins left="0.314583333333333" right="0.314583333333333" top="0.747916666666667" bottom="0.747916666666667" header="0.314583333333333" footer="0.314583333333333"/>
  <pageSetup paperSize="9" scale="57" firstPageNumber="31" fitToHeight="0" orientation="portrait" blackAndWhite="1" useFirstPageNumber="1" horizontalDpi="600"/>
  <headerFooter alignWithMargins="0">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1">
    <pageSetUpPr fitToPage="1"/>
  </sheetPr>
  <dimension ref="A1:XFD1048576"/>
  <sheetViews>
    <sheetView showZeros="0" view="pageBreakPreview" zoomScale="115" zoomScaleNormal="100" topLeftCell="B1" workbookViewId="0">
      <pane xSplit="1" ySplit="1" topLeftCell="C27" activePane="bottomRight" state="frozen"/>
      <selection/>
      <selection pane="topRight"/>
      <selection pane="bottomLeft"/>
      <selection pane="bottomRight" activeCell="I7" sqref="I7"/>
    </sheetView>
  </sheetViews>
  <sheetFormatPr defaultColWidth="9" defaultRowHeight="15" customHeight="1"/>
  <cols>
    <col min="1" max="1" width="9" style="24" hidden="1" customWidth="1"/>
    <col min="2" max="2" width="37.8166666666667" style="38" customWidth="1"/>
    <col min="3" max="3" width="22.8416666666667" style="39" customWidth="1"/>
    <col min="4" max="5" width="22.8416666666667" style="40" customWidth="1"/>
    <col min="6" max="6" width="9" style="41" customWidth="1"/>
    <col min="7" max="13" width="9" style="42" hidden="1" customWidth="1"/>
    <col min="14" max="239" width="9" style="42" customWidth="1"/>
    <col min="240" max="240" width="9" style="43" customWidth="1"/>
    <col min="241" max="244" width="9" style="44" customWidth="1"/>
    <col min="245" max="248" width="9" style="24" customWidth="1"/>
    <col min="249" max="249" width="45.625" style="24" customWidth="1"/>
    <col min="250" max="250" width="13.8166666666667" style="24" customWidth="1"/>
    <col min="251" max="251" width="9" style="24" customWidth="1"/>
    <col min="252" max="16384" width="9" style="24"/>
  </cols>
  <sheetData>
    <row r="1" s="24" customFormat="1" ht="45" customHeight="1" spans="1:239">
      <c r="A1" s="45"/>
      <c r="B1" s="46" t="s">
        <v>1598</v>
      </c>
      <c r="C1" s="47"/>
      <c r="D1" s="48"/>
      <c r="E1" s="48"/>
      <c r="F1" s="49" t="s">
        <v>1599</v>
      </c>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row>
    <row r="2" s="25" customFormat="1" ht="20.15" customHeight="1" spans="2:244">
      <c r="B2" s="50" t="s">
        <v>1600</v>
      </c>
      <c r="C2" s="51"/>
      <c r="D2" s="52"/>
      <c r="E2" s="53" t="s">
        <v>49</v>
      </c>
      <c r="F2" s="54"/>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30"/>
      <c r="IG2" s="55"/>
      <c r="IH2" s="55"/>
      <c r="II2" s="55"/>
      <c r="IJ2" s="55"/>
    </row>
    <row r="3" s="26" customFormat="1" ht="47" customHeight="1" spans="2:244">
      <c r="B3" s="56" t="s">
        <v>1601</v>
      </c>
      <c r="C3" s="57" t="s">
        <v>1560</v>
      </c>
      <c r="D3" s="58" t="s">
        <v>1602</v>
      </c>
      <c r="E3" s="59" t="s">
        <v>1603</v>
      </c>
      <c r="F3" s="60" t="s">
        <v>55</v>
      </c>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1"/>
      <c r="FL3" s="61"/>
      <c r="FM3" s="61"/>
      <c r="FN3" s="61"/>
      <c r="FO3" s="61"/>
      <c r="FP3" s="61"/>
      <c r="FQ3" s="61"/>
      <c r="FR3" s="61"/>
      <c r="FS3" s="61"/>
      <c r="FT3" s="61"/>
      <c r="FU3" s="61"/>
      <c r="FV3" s="61"/>
      <c r="FW3" s="61"/>
      <c r="FX3" s="61"/>
      <c r="FY3" s="61"/>
      <c r="FZ3" s="61"/>
      <c r="GA3" s="61"/>
      <c r="GB3" s="61"/>
      <c r="GC3" s="61"/>
      <c r="GD3" s="61"/>
      <c r="GE3" s="61"/>
      <c r="GF3" s="61"/>
      <c r="GG3" s="61"/>
      <c r="GH3" s="61"/>
      <c r="GI3" s="61"/>
      <c r="GJ3" s="61"/>
      <c r="GK3" s="61"/>
      <c r="GL3" s="61"/>
      <c r="GM3" s="61"/>
      <c r="GN3" s="61"/>
      <c r="GO3" s="61"/>
      <c r="GP3" s="61"/>
      <c r="GQ3" s="61"/>
      <c r="GR3" s="61"/>
      <c r="GS3" s="61"/>
      <c r="GT3" s="61"/>
      <c r="GU3" s="61"/>
      <c r="GV3" s="61"/>
      <c r="GW3" s="61"/>
      <c r="GX3" s="61"/>
      <c r="GY3" s="61"/>
      <c r="GZ3" s="61"/>
      <c r="HA3" s="61"/>
      <c r="HB3" s="61"/>
      <c r="HC3" s="61"/>
      <c r="HD3" s="61"/>
      <c r="HE3" s="61"/>
      <c r="HF3" s="61"/>
      <c r="HG3" s="61"/>
      <c r="HH3" s="61"/>
      <c r="HI3" s="61"/>
      <c r="HJ3" s="61"/>
      <c r="HK3" s="61"/>
      <c r="HL3" s="61"/>
      <c r="HM3" s="61"/>
      <c r="HN3" s="61"/>
      <c r="HO3" s="61"/>
      <c r="HP3" s="61"/>
      <c r="HQ3" s="61"/>
      <c r="HR3" s="61"/>
      <c r="HS3" s="61"/>
      <c r="HT3" s="61"/>
      <c r="HU3" s="61"/>
      <c r="HV3" s="61"/>
      <c r="HW3" s="61"/>
      <c r="HX3" s="61"/>
      <c r="HY3" s="61"/>
      <c r="HZ3" s="61"/>
      <c r="IA3" s="61"/>
      <c r="IB3" s="61"/>
      <c r="IC3" s="61"/>
      <c r="ID3" s="61"/>
      <c r="IE3" s="61"/>
      <c r="IF3" s="101"/>
      <c r="IG3" s="61"/>
      <c r="IH3" s="61"/>
      <c r="II3" s="61"/>
      <c r="IJ3" s="61"/>
    </row>
    <row r="4" s="27" customFormat="1" ht="23" hidden="1" customHeight="1" spans="2:244">
      <c r="B4" s="62" t="s">
        <v>1604</v>
      </c>
      <c r="C4" s="63"/>
      <c r="D4" s="64"/>
      <c r="E4" s="64"/>
      <c r="F4" s="60" t="s">
        <v>333</v>
      </c>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102"/>
      <c r="IG4" s="65"/>
      <c r="IH4" s="65"/>
      <c r="II4" s="65"/>
      <c r="IJ4" s="65"/>
    </row>
    <row r="5" s="28" customFormat="1" ht="23" customHeight="1" spans="2:6">
      <c r="B5" s="66" t="s">
        <v>1605</v>
      </c>
      <c r="C5" s="67">
        <f>C6+C7+C8+C9+C10+C11</f>
        <v>131787</v>
      </c>
      <c r="D5" s="68">
        <f>D6+D7+D8+D9+D10+D11</f>
        <v>-9807</v>
      </c>
      <c r="E5" s="68">
        <f>E6+E7+E8+E9+E10+E11</f>
        <v>121980</v>
      </c>
      <c r="F5" s="69" t="s">
        <v>59</v>
      </c>
    </row>
    <row r="6" s="25" customFormat="1" ht="23" customHeight="1" spans="2:244">
      <c r="B6" s="70" t="s">
        <v>1606</v>
      </c>
      <c r="C6" s="71">
        <f t="shared" ref="C6:C8" si="0">C30+C53+C76+C100+C123+C146+C169</f>
        <v>110838</v>
      </c>
      <c r="D6" s="72">
        <f t="shared" ref="D6:D8" si="1">D30+D53+D76+D100+D123+D146+D169</f>
        <v>98</v>
      </c>
      <c r="E6" s="73">
        <f t="shared" ref="E6:E13" si="2">C6+D6</f>
        <v>110936</v>
      </c>
      <c r="F6" s="74" t="s">
        <v>59</v>
      </c>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30"/>
      <c r="IG6" s="55"/>
      <c r="IH6" s="55"/>
      <c r="II6" s="55"/>
      <c r="IJ6" s="55"/>
    </row>
    <row r="7" s="25" customFormat="1" ht="23" customHeight="1" spans="2:244">
      <c r="B7" s="70" t="s">
        <v>1607</v>
      </c>
      <c r="C7" s="71">
        <f t="shared" si="0"/>
        <v>1404</v>
      </c>
      <c r="D7" s="72">
        <f t="shared" si="1"/>
        <v>146</v>
      </c>
      <c r="E7" s="73">
        <f t="shared" si="2"/>
        <v>1550</v>
      </c>
      <c r="F7" s="74" t="s">
        <v>59</v>
      </c>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30"/>
      <c r="IG7" s="55"/>
      <c r="IH7" s="55"/>
      <c r="II7" s="55"/>
      <c r="IJ7" s="55"/>
    </row>
    <row r="8" s="25" customFormat="1" ht="23" customHeight="1" spans="2:244">
      <c r="B8" s="70" t="s">
        <v>1608</v>
      </c>
      <c r="C8" s="71">
        <f t="shared" si="0"/>
        <v>14323</v>
      </c>
      <c r="D8" s="72">
        <f t="shared" si="1"/>
        <v>-10219</v>
      </c>
      <c r="E8" s="73">
        <f t="shared" si="2"/>
        <v>4104</v>
      </c>
      <c r="F8" s="74" t="s">
        <v>59</v>
      </c>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30"/>
      <c r="IG8" s="55"/>
      <c r="IH8" s="55"/>
      <c r="II8" s="55"/>
      <c r="IJ8" s="55"/>
    </row>
    <row r="9" s="29" customFormat="1" ht="23" customHeight="1" spans="2:240">
      <c r="B9" s="70" t="s">
        <v>1609</v>
      </c>
      <c r="C9" s="71">
        <f>C79</f>
        <v>875</v>
      </c>
      <c r="D9" s="75">
        <f>D79</f>
        <v>0</v>
      </c>
      <c r="E9" s="76">
        <f t="shared" si="2"/>
        <v>875</v>
      </c>
      <c r="F9" s="77" t="s">
        <v>59</v>
      </c>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103"/>
    </row>
    <row r="10" s="25" customFormat="1" ht="23" customHeight="1" spans="2:244">
      <c r="B10" s="70" t="s">
        <v>1296</v>
      </c>
      <c r="C10" s="71">
        <f t="shared" ref="C10:C13" si="3">C33+C56+C80+C103+C126+C149+C172</f>
        <v>3191</v>
      </c>
      <c r="D10" s="72">
        <f t="shared" ref="D10:D13" si="4">D33+D56+D80+D103+D126+D149+D172</f>
        <v>0</v>
      </c>
      <c r="E10" s="73">
        <f t="shared" si="2"/>
        <v>3191</v>
      </c>
      <c r="F10" s="74" t="s">
        <v>59</v>
      </c>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30"/>
      <c r="IG10" s="55"/>
      <c r="IH10" s="55"/>
      <c r="II10" s="55"/>
      <c r="IJ10" s="55"/>
    </row>
    <row r="11" s="30" customFormat="1" ht="23" customHeight="1" spans="2:6">
      <c r="B11" s="70" t="s">
        <v>1610</v>
      </c>
      <c r="C11" s="71">
        <f t="shared" si="3"/>
        <v>1156</v>
      </c>
      <c r="D11" s="72">
        <f t="shared" si="4"/>
        <v>168</v>
      </c>
      <c r="E11" s="73">
        <f t="shared" si="2"/>
        <v>1324</v>
      </c>
      <c r="F11" s="74" t="s">
        <v>59</v>
      </c>
    </row>
    <row r="12" s="31" customFormat="1" ht="23" customHeight="1" spans="2:6">
      <c r="B12" s="66" t="s">
        <v>1577</v>
      </c>
      <c r="C12" s="71">
        <f t="shared" si="3"/>
        <v>73725</v>
      </c>
      <c r="D12" s="68">
        <f t="shared" si="4"/>
        <v>8660</v>
      </c>
      <c r="E12" s="76">
        <f t="shared" si="2"/>
        <v>82385</v>
      </c>
      <c r="F12" s="79" t="s">
        <v>59</v>
      </c>
    </row>
    <row r="13" s="28" customFormat="1" ht="23" customHeight="1" spans="2:6">
      <c r="B13" s="66" t="s">
        <v>1611</v>
      </c>
      <c r="C13" s="71">
        <f t="shared" si="3"/>
        <v>0</v>
      </c>
      <c r="D13" s="68">
        <f t="shared" si="4"/>
        <v>0</v>
      </c>
      <c r="E13" s="76">
        <f t="shared" si="2"/>
        <v>0</v>
      </c>
      <c r="F13" s="69" t="s">
        <v>59</v>
      </c>
    </row>
    <row r="14" s="32" customFormat="1" ht="23" customHeight="1" spans="2:6">
      <c r="B14" s="80" t="s">
        <v>1612</v>
      </c>
      <c r="C14" s="67">
        <f>C5+C12+C13</f>
        <v>205512</v>
      </c>
      <c r="D14" s="68">
        <f>D5+D12+D13</f>
        <v>-1147</v>
      </c>
      <c r="E14" s="68">
        <f>E5+E12+E13</f>
        <v>204365</v>
      </c>
      <c r="F14" s="69" t="s">
        <v>59</v>
      </c>
    </row>
    <row r="15" s="32" customFormat="1" ht="23" customHeight="1" spans="2:6">
      <c r="B15" s="80" t="s">
        <v>1613</v>
      </c>
      <c r="C15" s="67">
        <f t="shared" ref="C15:C22" si="5">C38+C61+C85+C108+C131+C154+C177</f>
        <v>65130</v>
      </c>
      <c r="D15" s="68">
        <f t="shared" ref="D15:D22" si="6">D38+D61+D85+D108+D131+D154+D177</f>
        <v>-4793</v>
      </c>
      <c r="E15" s="76">
        <f t="shared" ref="E15:E22" si="7">C15+D15</f>
        <v>60337</v>
      </c>
      <c r="F15" s="69" t="s">
        <v>59</v>
      </c>
    </row>
    <row r="16" s="32" customFormat="1" ht="23" customHeight="1" spans="2:6">
      <c r="B16" s="80" t="s">
        <v>1582</v>
      </c>
      <c r="C16" s="67">
        <f>C15+C14</f>
        <v>270642</v>
      </c>
      <c r="D16" s="67">
        <f>D15+D14</f>
        <v>-5940</v>
      </c>
      <c r="E16" s="67">
        <f>E15+E14</f>
        <v>264702</v>
      </c>
      <c r="F16" s="69" t="s">
        <v>59</v>
      </c>
    </row>
    <row r="17" s="25" customFormat="1" ht="23" customHeight="1" spans="2:244">
      <c r="B17" s="66" t="s">
        <v>1614</v>
      </c>
      <c r="C17" s="67">
        <f>C18+C19+C20</f>
        <v>114573</v>
      </c>
      <c r="D17" s="68">
        <f>D18+D19+D20</f>
        <v>674</v>
      </c>
      <c r="E17" s="68">
        <f>E18+E19+E20</f>
        <v>115247</v>
      </c>
      <c r="F17" s="69" t="s">
        <v>59</v>
      </c>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30"/>
      <c r="IG17" s="55"/>
      <c r="IH17" s="55"/>
      <c r="II17" s="55"/>
      <c r="IJ17" s="55"/>
    </row>
    <row r="18" s="25" customFormat="1" ht="23" customHeight="1" spans="2:244">
      <c r="B18" s="70" t="s">
        <v>1615</v>
      </c>
      <c r="C18" s="71">
        <f t="shared" si="5"/>
        <v>114264</v>
      </c>
      <c r="D18" s="72">
        <f t="shared" si="6"/>
        <v>480</v>
      </c>
      <c r="E18" s="73">
        <f t="shared" si="7"/>
        <v>114744</v>
      </c>
      <c r="F18" s="69" t="s">
        <v>59</v>
      </c>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30"/>
      <c r="IG18" s="55"/>
      <c r="IH18" s="55"/>
      <c r="II18" s="55"/>
      <c r="IJ18" s="55"/>
    </row>
    <row r="19" s="25" customFormat="1" ht="23" customHeight="1" spans="2:244">
      <c r="B19" s="70" t="s">
        <v>1616</v>
      </c>
      <c r="C19" s="71">
        <f t="shared" si="5"/>
        <v>31</v>
      </c>
      <c r="D19" s="72">
        <f t="shared" si="6"/>
        <v>200</v>
      </c>
      <c r="E19" s="73">
        <f t="shared" si="7"/>
        <v>231</v>
      </c>
      <c r="F19" s="74" t="s">
        <v>59</v>
      </c>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30"/>
      <c r="IG19" s="55"/>
      <c r="IH19" s="55"/>
      <c r="II19" s="55"/>
      <c r="IJ19" s="55"/>
    </row>
    <row r="20" s="32" customFormat="1" ht="23" customHeight="1" spans="2:6">
      <c r="B20" s="70" t="s">
        <v>1617</v>
      </c>
      <c r="C20" s="71">
        <f t="shared" si="5"/>
        <v>278</v>
      </c>
      <c r="D20" s="72">
        <f t="shared" si="6"/>
        <v>-6</v>
      </c>
      <c r="E20" s="73">
        <f t="shared" si="7"/>
        <v>272</v>
      </c>
      <c r="F20" s="74" t="s">
        <v>59</v>
      </c>
    </row>
    <row r="21" s="32" customFormat="1" ht="23" customHeight="1" spans="2:6">
      <c r="B21" s="66" t="s">
        <v>1578</v>
      </c>
      <c r="C21" s="71">
        <f t="shared" si="5"/>
        <v>0</v>
      </c>
      <c r="D21" s="68">
        <f t="shared" si="6"/>
        <v>0</v>
      </c>
      <c r="E21" s="76">
        <f t="shared" si="7"/>
        <v>0</v>
      </c>
      <c r="F21" s="69" t="s">
        <v>59</v>
      </c>
    </row>
    <row r="22" s="28" customFormat="1" ht="23" customHeight="1" spans="2:6">
      <c r="B22" s="66" t="s">
        <v>1618</v>
      </c>
      <c r="C22" s="71">
        <f t="shared" si="5"/>
        <v>74605</v>
      </c>
      <c r="D22" s="68">
        <f t="shared" si="6"/>
        <v>18708</v>
      </c>
      <c r="E22" s="76">
        <f t="shared" si="7"/>
        <v>93313</v>
      </c>
      <c r="F22" s="69" t="s">
        <v>59</v>
      </c>
    </row>
    <row r="23" s="28" customFormat="1" ht="23" customHeight="1" spans="2:6">
      <c r="B23" s="80" t="s">
        <v>1619</v>
      </c>
      <c r="C23" s="67">
        <f>C17+C21+C22</f>
        <v>189178</v>
      </c>
      <c r="D23" s="68">
        <f>D17+D21+D22</f>
        <v>19382</v>
      </c>
      <c r="E23" s="68">
        <f>E17+E21+E22</f>
        <v>208560</v>
      </c>
      <c r="F23" s="69" t="s">
        <v>59</v>
      </c>
    </row>
    <row r="24" s="28" customFormat="1" ht="23" customHeight="1" spans="2:6">
      <c r="B24" s="80" t="s">
        <v>1620</v>
      </c>
      <c r="C24" s="67">
        <f>C14-C23</f>
        <v>16334</v>
      </c>
      <c r="D24" s="68">
        <f>D14-D23</f>
        <v>-20529</v>
      </c>
      <c r="E24" s="68">
        <f>E14-E23</f>
        <v>-4195</v>
      </c>
      <c r="F24" s="69" t="s">
        <v>59</v>
      </c>
    </row>
    <row r="25" s="28" customFormat="1" ht="23" customHeight="1" spans="2:6">
      <c r="B25" s="80" t="s">
        <v>1621</v>
      </c>
      <c r="C25" s="67">
        <f>C24+C15</f>
        <v>81464</v>
      </c>
      <c r="D25" s="68">
        <f>D24+D15</f>
        <v>-25322</v>
      </c>
      <c r="E25" s="68">
        <f>E24+E15</f>
        <v>56142</v>
      </c>
      <c r="F25" s="69" t="s">
        <v>59</v>
      </c>
    </row>
    <row r="26" s="33" customFormat="1" ht="23" customHeight="1" spans="2:6">
      <c r="B26" s="80" t="s">
        <v>1583</v>
      </c>
      <c r="C26" s="67">
        <f>C25+C23</f>
        <v>270642</v>
      </c>
      <c r="D26" s="67">
        <f>D25+D23</f>
        <v>-5940</v>
      </c>
      <c r="E26" s="67">
        <f>E25+E23</f>
        <v>264702</v>
      </c>
      <c r="F26" s="79" t="s">
        <v>59</v>
      </c>
    </row>
    <row r="27" s="31" customFormat="1" ht="23" customHeight="1" spans="2:6">
      <c r="B27" s="81"/>
      <c r="C27" s="82"/>
      <c r="D27" s="83">
        <f>D50+D73+D97+D120+D143+D166+D189</f>
        <v>0</v>
      </c>
      <c r="E27" s="84">
        <v>0</v>
      </c>
      <c r="F27" s="79" t="s">
        <v>59</v>
      </c>
    </row>
    <row r="28" s="32" customFormat="1" ht="23" customHeight="1" spans="2:6">
      <c r="B28" s="85" t="s">
        <v>1622</v>
      </c>
      <c r="C28" s="86"/>
      <c r="D28" s="86"/>
      <c r="E28" s="86"/>
      <c r="F28" s="69" t="s">
        <v>59</v>
      </c>
    </row>
    <row r="29" s="25" customFormat="1" ht="23" customHeight="1" spans="2:244">
      <c r="B29" s="66" t="s">
        <v>1623</v>
      </c>
      <c r="C29" s="67">
        <f>C30+C31+C32+C33+C34</f>
        <v>26130</v>
      </c>
      <c r="D29" s="67">
        <f>D30+D31+D32+D33+D34</f>
        <v>0</v>
      </c>
      <c r="E29" s="67">
        <f>E30+E31+E32+E33+E34</f>
        <v>26130</v>
      </c>
      <c r="F29" s="69" t="s">
        <v>59</v>
      </c>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30"/>
      <c r="IG29" s="55"/>
      <c r="IH29" s="55"/>
      <c r="II29" s="55"/>
      <c r="IJ29" s="55"/>
    </row>
    <row r="30" s="25" customFormat="1" ht="23" customHeight="1" spans="2:244">
      <c r="B30" s="70" t="s">
        <v>1606</v>
      </c>
      <c r="C30" s="87">
        <v>25191</v>
      </c>
      <c r="D30" s="87"/>
      <c r="E30" s="71">
        <f t="shared" ref="E30:E36" si="8">C30+D30</f>
        <v>25191</v>
      </c>
      <c r="F30" s="74" t="s">
        <v>59</v>
      </c>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30"/>
      <c r="IG30" s="55"/>
      <c r="IH30" s="55"/>
      <c r="II30" s="55"/>
      <c r="IJ30" s="55"/>
    </row>
    <row r="31" s="34" customFormat="1" ht="23" customHeight="1" spans="2:244">
      <c r="B31" s="70" t="s">
        <v>1607</v>
      </c>
      <c r="C31" s="88">
        <v>39</v>
      </c>
      <c r="D31" s="88"/>
      <c r="E31" s="71">
        <f t="shared" si="8"/>
        <v>39</v>
      </c>
      <c r="F31" s="74" t="s">
        <v>59</v>
      </c>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c r="DC31" s="89"/>
      <c r="DD31" s="89"/>
      <c r="DE31" s="89"/>
      <c r="DF31" s="89"/>
      <c r="DG31" s="89"/>
      <c r="DH31" s="89"/>
      <c r="DI31" s="89"/>
      <c r="DJ31" s="89"/>
      <c r="DK31" s="89"/>
      <c r="DL31" s="89"/>
      <c r="DM31" s="89"/>
      <c r="DN31" s="89"/>
      <c r="DO31" s="89"/>
      <c r="DP31" s="89"/>
      <c r="DQ31" s="89"/>
      <c r="DR31" s="89"/>
      <c r="DS31" s="89"/>
      <c r="DT31" s="89"/>
      <c r="DU31" s="89"/>
      <c r="DV31" s="89"/>
      <c r="DW31" s="89"/>
      <c r="DX31" s="89"/>
      <c r="DY31" s="89"/>
      <c r="DZ31" s="89"/>
      <c r="EA31" s="89"/>
      <c r="EB31" s="89"/>
      <c r="EC31" s="89"/>
      <c r="ED31" s="89"/>
      <c r="EE31" s="89"/>
      <c r="EF31" s="89"/>
      <c r="EG31" s="89"/>
      <c r="EH31" s="89"/>
      <c r="EI31" s="89"/>
      <c r="EJ31" s="89"/>
      <c r="EK31" s="89"/>
      <c r="EL31" s="89"/>
      <c r="EM31" s="89"/>
      <c r="EN31" s="89"/>
      <c r="EO31" s="89"/>
      <c r="EP31" s="89"/>
      <c r="EQ31" s="89"/>
      <c r="ER31" s="89"/>
      <c r="ES31" s="89"/>
      <c r="ET31" s="89"/>
      <c r="EU31" s="89"/>
      <c r="EV31" s="89"/>
      <c r="EW31" s="89"/>
      <c r="EX31" s="89"/>
      <c r="EY31" s="89"/>
      <c r="EZ31" s="89"/>
      <c r="FA31" s="89"/>
      <c r="FB31" s="89"/>
      <c r="FC31" s="89"/>
      <c r="FD31" s="89"/>
      <c r="FE31" s="89"/>
      <c r="FF31" s="89"/>
      <c r="FG31" s="89"/>
      <c r="FH31" s="89"/>
      <c r="FI31" s="89"/>
      <c r="FJ31" s="89"/>
      <c r="FK31" s="89"/>
      <c r="FL31" s="89"/>
      <c r="FM31" s="89"/>
      <c r="FN31" s="89"/>
      <c r="FO31" s="89"/>
      <c r="FP31" s="89"/>
      <c r="FQ31" s="89"/>
      <c r="FR31" s="89"/>
      <c r="FS31" s="89"/>
      <c r="FT31" s="89"/>
      <c r="FU31" s="89"/>
      <c r="FV31" s="89"/>
      <c r="FW31" s="89"/>
      <c r="FX31" s="89"/>
      <c r="FY31" s="89"/>
      <c r="FZ31" s="89"/>
      <c r="GA31" s="89"/>
      <c r="GB31" s="89"/>
      <c r="GC31" s="89"/>
      <c r="GD31" s="89"/>
      <c r="GE31" s="89"/>
      <c r="GF31" s="89"/>
      <c r="GG31" s="89"/>
      <c r="GH31" s="89"/>
      <c r="GI31" s="89"/>
      <c r="GJ31" s="89"/>
      <c r="GK31" s="89"/>
      <c r="GL31" s="89"/>
      <c r="GM31" s="89"/>
      <c r="GN31" s="89"/>
      <c r="GO31" s="89"/>
      <c r="GP31" s="89"/>
      <c r="GQ31" s="89"/>
      <c r="GR31" s="89"/>
      <c r="GS31" s="89"/>
      <c r="GT31" s="89"/>
      <c r="GU31" s="89"/>
      <c r="GV31" s="89"/>
      <c r="GW31" s="89"/>
      <c r="GX31" s="89"/>
      <c r="GY31" s="89"/>
      <c r="GZ31" s="89"/>
      <c r="HA31" s="89"/>
      <c r="HB31" s="89"/>
      <c r="HC31" s="89"/>
      <c r="HD31" s="89"/>
      <c r="HE31" s="89"/>
      <c r="HF31" s="89"/>
      <c r="HG31" s="89"/>
      <c r="HH31" s="89"/>
      <c r="HI31" s="89"/>
      <c r="HJ31" s="89"/>
      <c r="HK31" s="89"/>
      <c r="HL31" s="89"/>
      <c r="HM31" s="89"/>
      <c r="HN31" s="89"/>
      <c r="HO31" s="89"/>
      <c r="HP31" s="89"/>
      <c r="HQ31" s="89"/>
      <c r="HR31" s="89"/>
      <c r="HS31" s="89"/>
      <c r="HT31" s="89"/>
      <c r="HU31" s="89"/>
      <c r="HV31" s="89"/>
      <c r="HW31" s="89"/>
      <c r="HX31" s="89"/>
      <c r="HY31" s="89"/>
      <c r="HZ31" s="89"/>
      <c r="IA31" s="89"/>
      <c r="IB31" s="89"/>
      <c r="IC31" s="89"/>
      <c r="ID31" s="89"/>
      <c r="IE31" s="89"/>
      <c r="IF31" s="104"/>
      <c r="IG31" s="89"/>
      <c r="IH31" s="89"/>
      <c r="II31" s="89"/>
      <c r="IJ31" s="89"/>
    </row>
    <row r="32" s="30" customFormat="1" ht="23" hidden="1" customHeight="1" spans="1:16384">
      <c r="A32" s="25"/>
      <c r="B32" s="70" t="s">
        <v>1608</v>
      </c>
      <c r="C32" s="88"/>
      <c r="D32" s="88"/>
      <c r="E32" s="71">
        <f t="shared" si="8"/>
        <v>0</v>
      </c>
      <c r="F32" s="74" t="s">
        <v>333</v>
      </c>
      <c r="XEX32" s="25"/>
      <c r="XEY32" s="25"/>
      <c r="XEZ32" s="25"/>
      <c r="XFA32" s="25"/>
      <c r="XFB32" s="25"/>
      <c r="XFC32" s="25"/>
      <c r="XFD32" s="25"/>
    </row>
    <row r="33" s="31" customFormat="1" ht="23" customHeight="1" spans="1:16384">
      <c r="A33" s="30"/>
      <c r="B33" s="70" t="s">
        <v>1296</v>
      </c>
      <c r="C33" s="88"/>
      <c r="D33" s="88"/>
      <c r="E33" s="71">
        <f t="shared" si="8"/>
        <v>0</v>
      </c>
      <c r="F33" s="74" t="s">
        <v>59</v>
      </c>
      <c r="XEX33" s="30"/>
      <c r="XEY33" s="30"/>
      <c r="XEZ33" s="30"/>
      <c r="XFA33" s="30"/>
      <c r="XFB33" s="30"/>
      <c r="XFC33" s="30"/>
      <c r="XFD33" s="30"/>
    </row>
    <row r="34" s="28" customFormat="1" ht="23" customHeight="1" spans="1:16384">
      <c r="A34" s="31"/>
      <c r="B34" s="70" t="s">
        <v>1610</v>
      </c>
      <c r="C34" s="88">
        <v>900</v>
      </c>
      <c r="D34" s="88"/>
      <c r="E34" s="71">
        <f t="shared" si="8"/>
        <v>900</v>
      </c>
      <c r="F34" s="74" t="s">
        <v>59</v>
      </c>
      <c r="XEX34" s="31"/>
      <c r="XEY34" s="31"/>
      <c r="XEZ34" s="31"/>
      <c r="XFA34" s="31"/>
      <c r="XFB34" s="31"/>
      <c r="XFC34" s="31"/>
      <c r="XFD34" s="31"/>
    </row>
    <row r="35" s="28" customFormat="1" ht="23" customHeight="1" spans="2:6">
      <c r="B35" s="66" t="s">
        <v>112</v>
      </c>
      <c r="C35" s="88">
        <v>17178</v>
      </c>
      <c r="D35" s="88"/>
      <c r="E35" s="71">
        <f t="shared" si="8"/>
        <v>17178</v>
      </c>
      <c r="F35" s="79" t="s">
        <v>59</v>
      </c>
    </row>
    <row r="36" s="32" customFormat="1" ht="23" customHeight="1" spans="1:16384">
      <c r="A36" s="28"/>
      <c r="B36" s="66" t="s">
        <v>1624</v>
      </c>
      <c r="C36" s="90"/>
      <c r="D36" s="90"/>
      <c r="E36" s="71">
        <f t="shared" si="8"/>
        <v>0</v>
      </c>
      <c r="F36" s="69" t="s">
        <v>59</v>
      </c>
      <c r="XEX36" s="28"/>
      <c r="XEY36" s="28"/>
      <c r="XEZ36" s="28"/>
      <c r="XFA36" s="28"/>
      <c r="XFB36" s="28"/>
      <c r="XFC36" s="28"/>
      <c r="XFD36" s="28"/>
    </row>
    <row r="37" s="25" customFormat="1" ht="23" customHeight="1" spans="1:16384">
      <c r="A37" s="32"/>
      <c r="B37" s="80" t="s">
        <v>1612</v>
      </c>
      <c r="C37" s="91">
        <f>C29+C35+C36</f>
        <v>43308</v>
      </c>
      <c r="D37" s="91">
        <f>D29+D35+D36</f>
        <v>0</v>
      </c>
      <c r="E37" s="91">
        <f>E29+E35+E36</f>
        <v>43308</v>
      </c>
      <c r="F37" s="69" t="s">
        <v>59</v>
      </c>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55"/>
      <c r="DR37" s="55"/>
      <c r="DS37" s="55"/>
      <c r="DT37" s="55"/>
      <c r="DU37" s="55"/>
      <c r="DV37" s="55"/>
      <c r="DW37" s="55"/>
      <c r="DX37" s="55"/>
      <c r="DY37" s="55"/>
      <c r="DZ37" s="55"/>
      <c r="EA37" s="55"/>
      <c r="EB37" s="55"/>
      <c r="EC37" s="55"/>
      <c r="ED37" s="55"/>
      <c r="EE37" s="55"/>
      <c r="EF37" s="55"/>
      <c r="EG37" s="55"/>
      <c r="EH37" s="55"/>
      <c r="EI37" s="55"/>
      <c r="EJ37" s="55"/>
      <c r="EK37" s="55"/>
      <c r="EL37" s="55"/>
      <c r="EM37" s="55"/>
      <c r="EN37" s="55"/>
      <c r="EO37" s="55"/>
      <c r="EP37" s="55"/>
      <c r="EQ37" s="55"/>
      <c r="ER37" s="55"/>
      <c r="ES37" s="55"/>
      <c r="ET37" s="55"/>
      <c r="EU37" s="55"/>
      <c r="EV37" s="55"/>
      <c r="EW37" s="55"/>
      <c r="EX37" s="55"/>
      <c r="EY37" s="55"/>
      <c r="EZ37" s="55"/>
      <c r="FA37" s="55"/>
      <c r="FB37" s="55"/>
      <c r="FC37" s="55"/>
      <c r="FD37" s="55"/>
      <c r="FE37" s="55"/>
      <c r="FF37" s="55"/>
      <c r="FG37" s="55"/>
      <c r="FH37" s="55"/>
      <c r="FI37" s="55"/>
      <c r="FJ37" s="55"/>
      <c r="FK37" s="55"/>
      <c r="FL37" s="55"/>
      <c r="FM37" s="55"/>
      <c r="FN37" s="55"/>
      <c r="FO37" s="55"/>
      <c r="FP37" s="55"/>
      <c r="FQ37" s="55"/>
      <c r="FR37" s="55"/>
      <c r="FS37" s="55"/>
      <c r="FT37" s="55"/>
      <c r="FU37" s="55"/>
      <c r="FV37" s="55"/>
      <c r="FW37" s="55"/>
      <c r="FX37" s="55"/>
      <c r="FY37" s="55"/>
      <c r="FZ37" s="55"/>
      <c r="GA37" s="55"/>
      <c r="GB37" s="55"/>
      <c r="GC37" s="55"/>
      <c r="GD37" s="55"/>
      <c r="GE37" s="55"/>
      <c r="GF37" s="55"/>
      <c r="GG37" s="55"/>
      <c r="GH37" s="55"/>
      <c r="GI37" s="55"/>
      <c r="GJ37" s="55"/>
      <c r="GK37" s="55"/>
      <c r="GL37" s="55"/>
      <c r="GM37" s="55"/>
      <c r="GN37" s="55"/>
      <c r="GO37" s="55"/>
      <c r="GP37" s="55"/>
      <c r="GQ37" s="55"/>
      <c r="GR37" s="55"/>
      <c r="GS37" s="55"/>
      <c r="GT37" s="55"/>
      <c r="GU37" s="55"/>
      <c r="GV37" s="55"/>
      <c r="GW37" s="55"/>
      <c r="GX37" s="55"/>
      <c r="GY37" s="55"/>
      <c r="GZ37" s="55"/>
      <c r="HA37" s="55"/>
      <c r="HB37" s="55"/>
      <c r="HC37" s="55"/>
      <c r="HD37" s="55"/>
      <c r="HE37" s="55"/>
      <c r="HF37" s="55"/>
      <c r="HG37" s="55"/>
      <c r="HH37" s="55"/>
      <c r="HI37" s="55"/>
      <c r="HJ37" s="55"/>
      <c r="HK37" s="55"/>
      <c r="HL37" s="55"/>
      <c r="HM37" s="55"/>
      <c r="HN37" s="55"/>
      <c r="HO37" s="55"/>
      <c r="HP37" s="55"/>
      <c r="HQ37" s="55"/>
      <c r="HR37" s="55"/>
      <c r="HS37" s="55"/>
      <c r="HT37" s="55"/>
      <c r="HU37" s="55"/>
      <c r="HV37" s="55"/>
      <c r="HW37" s="55"/>
      <c r="HX37" s="55"/>
      <c r="HY37" s="55"/>
      <c r="HZ37" s="55"/>
      <c r="IA37" s="55"/>
      <c r="IB37" s="55"/>
      <c r="IC37" s="55"/>
      <c r="ID37" s="55"/>
      <c r="IE37" s="55"/>
      <c r="IF37" s="105"/>
      <c r="IG37" s="55"/>
      <c r="IH37" s="55"/>
      <c r="II37" s="55"/>
      <c r="IJ37" s="55"/>
      <c r="XEX37" s="32"/>
      <c r="XEY37" s="32"/>
      <c r="XEZ37" s="32"/>
      <c r="XFA37" s="32"/>
      <c r="XFB37" s="32"/>
      <c r="XFC37" s="32"/>
      <c r="XFD37" s="32"/>
    </row>
    <row r="38" s="25" customFormat="1" ht="23" customHeight="1" spans="2:244">
      <c r="B38" s="80" t="s">
        <v>1613</v>
      </c>
      <c r="C38" s="92">
        <v>2026</v>
      </c>
      <c r="D38" s="92"/>
      <c r="E38" s="71">
        <f t="shared" ref="E38:E45" si="9">C38+D38</f>
        <v>2026</v>
      </c>
      <c r="F38" s="69" t="s">
        <v>59</v>
      </c>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c r="DQ38" s="55"/>
      <c r="DR38" s="55"/>
      <c r="DS38" s="55"/>
      <c r="DT38" s="55"/>
      <c r="DU38" s="55"/>
      <c r="DV38" s="55"/>
      <c r="DW38" s="55"/>
      <c r="DX38" s="55"/>
      <c r="DY38" s="55"/>
      <c r="DZ38" s="55"/>
      <c r="EA38" s="55"/>
      <c r="EB38" s="55"/>
      <c r="EC38" s="55"/>
      <c r="ED38" s="55"/>
      <c r="EE38" s="55"/>
      <c r="EF38" s="55"/>
      <c r="EG38" s="55"/>
      <c r="EH38" s="55"/>
      <c r="EI38" s="55"/>
      <c r="EJ38" s="55"/>
      <c r="EK38" s="55"/>
      <c r="EL38" s="55"/>
      <c r="EM38" s="55"/>
      <c r="EN38" s="55"/>
      <c r="EO38" s="55"/>
      <c r="EP38" s="55"/>
      <c r="EQ38" s="55"/>
      <c r="ER38" s="55"/>
      <c r="ES38" s="55"/>
      <c r="ET38" s="55"/>
      <c r="EU38" s="55"/>
      <c r="EV38" s="55"/>
      <c r="EW38" s="55"/>
      <c r="EX38" s="55"/>
      <c r="EY38" s="55"/>
      <c r="EZ38" s="55"/>
      <c r="FA38" s="55"/>
      <c r="FB38" s="55"/>
      <c r="FC38" s="55"/>
      <c r="FD38" s="55"/>
      <c r="FE38" s="55"/>
      <c r="FF38" s="55"/>
      <c r="FG38" s="55"/>
      <c r="FH38" s="55"/>
      <c r="FI38" s="55"/>
      <c r="FJ38" s="55"/>
      <c r="FK38" s="55"/>
      <c r="FL38" s="55"/>
      <c r="FM38" s="55"/>
      <c r="FN38" s="55"/>
      <c r="FO38" s="55"/>
      <c r="FP38" s="55"/>
      <c r="FQ38" s="55"/>
      <c r="FR38" s="55"/>
      <c r="FS38" s="55"/>
      <c r="FT38" s="55"/>
      <c r="FU38" s="55"/>
      <c r="FV38" s="55"/>
      <c r="FW38" s="55"/>
      <c r="FX38" s="55"/>
      <c r="FY38" s="55"/>
      <c r="FZ38" s="55"/>
      <c r="GA38" s="55"/>
      <c r="GB38" s="55"/>
      <c r="GC38" s="55"/>
      <c r="GD38" s="55"/>
      <c r="GE38" s="55"/>
      <c r="GF38" s="55"/>
      <c r="GG38" s="55"/>
      <c r="GH38" s="55"/>
      <c r="GI38" s="55"/>
      <c r="GJ38" s="55"/>
      <c r="GK38" s="55"/>
      <c r="GL38" s="55"/>
      <c r="GM38" s="55"/>
      <c r="GN38" s="55"/>
      <c r="GO38" s="55"/>
      <c r="GP38" s="55"/>
      <c r="GQ38" s="55"/>
      <c r="GR38" s="55"/>
      <c r="GS38" s="55"/>
      <c r="GT38" s="55"/>
      <c r="GU38" s="55"/>
      <c r="GV38" s="55"/>
      <c r="GW38" s="55"/>
      <c r="GX38" s="55"/>
      <c r="GY38" s="55"/>
      <c r="GZ38" s="55"/>
      <c r="HA38" s="55"/>
      <c r="HB38" s="55"/>
      <c r="HC38" s="55"/>
      <c r="HD38" s="55"/>
      <c r="HE38" s="55"/>
      <c r="HF38" s="55"/>
      <c r="HG38" s="55"/>
      <c r="HH38" s="55"/>
      <c r="HI38" s="55"/>
      <c r="HJ38" s="55"/>
      <c r="HK38" s="55"/>
      <c r="HL38" s="55"/>
      <c r="HM38" s="55"/>
      <c r="HN38" s="55"/>
      <c r="HO38" s="55"/>
      <c r="HP38" s="55"/>
      <c r="HQ38" s="55"/>
      <c r="HR38" s="55"/>
      <c r="HS38" s="55"/>
      <c r="HT38" s="55"/>
      <c r="HU38" s="55"/>
      <c r="HV38" s="55"/>
      <c r="HW38" s="55"/>
      <c r="HX38" s="55"/>
      <c r="HY38" s="55"/>
      <c r="HZ38" s="55"/>
      <c r="IA38" s="55"/>
      <c r="IB38" s="55"/>
      <c r="IC38" s="55"/>
      <c r="ID38" s="55"/>
      <c r="IE38" s="55"/>
      <c r="IF38" s="30"/>
      <c r="IG38" s="55"/>
      <c r="IH38" s="55"/>
      <c r="II38" s="55"/>
      <c r="IJ38" s="55"/>
    </row>
    <row r="39" s="30" customFormat="1" ht="23" customHeight="1" spans="1:16384">
      <c r="A39" s="25"/>
      <c r="B39" s="80" t="s">
        <v>1582</v>
      </c>
      <c r="C39" s="67">
        <f>C38+C37</f>
        <v>45334</v>
      </c>
      <c r="D39" s="67">
        <f>D38+D37</f>
        <v>0</v>
      </c>
      <c r="E39" s="67">
        <f>E38+E37</f>
        <v>45334</v>
      </c>
      <c r="F39" s="79" t="s">
        <v>59</v>
      </c>
      <c r="XEX39" s="25"/>
      <c r="XEY39" s="25"/>
      <c r="XEZ39" s="25"/>
      <c r="XFA39" s="25"/>
      <c r="XFB39" s="25"/>
      <c r="XFC39" s="25"/>
      <c r="XFD39" s="25"/>
    </row>
    <row r="40" s="31" customFormat="1" ht="23" customHeight="1" spans="1:16384">
      <c r="A40" s="30"/>
      <c r="B40" s="66" t="s">
        <v>1625</v>
      </c>
      <c r="C40" s="67">
        <f>C41+C42+C43</f>
        <v>17178</v>
      </c>
      <c r="D40" s="67">
        <f>D41+D42+D43</f>
        <v>0</v>
      </c>
      <c r="E40" s="67">
        <f>E41+E42+E43</f>
        <v>17178</v>
      </c>
      <c r="F40" s="69" t="s">
        <v>59</v>
      </c>
      <c r="XEX40" s="30"/>
      <c r="XEY40" s="30"/>
      <c r="XEZ40" s="30"/>
      <c r="XFA40" s="30"/>
      <c r="XFB40" s="30"/>
      <c r="XFC40" s="30"/>
      <c r="XFD40" s="30"/>
    </row>
    <row r="41" s="31" customFormat="1" ht="23" customHeight="1" spans="2:6">
      <c r="B41" s="70" t="s">
        <v>1615</v>
      </c>
      <c r="C41" s="87">
        <v>16938</v>
      </c>
      <c r="D41" s="92"/>
      <c r="E41" s="71">
        <f t="shared" si="9"/>
        <v>16938</v>
      </c>
      <c r="F41" s="74" t="s">
        <v>59</v>
      </c>
    </row>
    <row r="42" s="28" customFormat="1" ht="23" customHeight="1" spans="1:16384">
      <c r="A42" s="31"/>
      <c r="B42" s="70" t="s">
        <v>1616</v>
      </c>
      <c r="C42" s="88"/>
      <c r="D42" s="88"/>
      <c r="E42" s="71">
        <f t="shared" si="9"/>
        <v>0</v>
      </c>
      <c r="F42" s="74" t="s">
        <v>59</v>
      </c>
      <c r="XEX42" s="31"/>
      <c r="XEY42" s="31"/>
      <c r="XEZ42" s="31"/>
      <c r="XFA42" s="31"/>
      <c r="XFB42" s="31"/>
      <c r="XFC42" s="31"/>
      <c r="XFD42" s="31"/>
    </row>
    <row r="43" s="28" customFormat="1" ht="23" customHeight="1" spans="2:6">
      <c r="B43" s="70" t="s">
        <v>1617</v>
      </c>
      <c r="C43" s="88">
        <v>240</v>
      </c>
      <c r="D43" s="88"/>
      <c r="E43" s="71">
        <f t="shared" si="9"/>
        <v>240</v>
      </c>
      <c r="F43" s="74" t="s">
        <v>59</v>
      </c>
    </row>
    <row r="44" s="28" customFormat="1" ht="23" customHeight="1" spans="2:6">
      <c r="B44" s="66" t="s">
        <v>1626</v>
      </c>
      <c r="C44" s="88"/>
      <c r="D44" s="88"/>
      <c r="E44" s="71">
        <f t="shared" si="9"/>
        <v>0</v>
      </c>
      <c r="F44" s="79" t="s">
        <v>59</v>
      </c>
    </row>
    <row r="45" s="28" customFormat="1" ht="23" customHeight="1" spans="2:6">
      <c r="B45" s="66" t="s">
        <v>1627</v>
      </c>
      <c r="C45" s="90">
        <v>26130</v>
      </c>
      <c r="D45" s="90"/>
      <c r="E45" s="71">
        <f t="shared" si="9"/>
        <v>26130</v>
      </c>
      <c r="F45" s="79" t="s">
        <v>59</v>
      </c>
    </row>
    <row r="46" s="33" customFormat="1" ht="23" customHeight="1" spans="1:16384">
      <c r="A46" s="28"/>
      <c r="B46" s="80" t="s">
        <v>1619</v>
      </c>
      <c r="C46" s="91">
        <f>C40+C44+C45</f>
        <v>43308</v>
      </c>
      <c r="D46" s="91">
        <f>D40+D44+D45</f>
        <v>0</v>
      </c>
      <c r="E46" s="91">
        <f>E40+E44+E45</f>
        <v>43308</v>
      </c>
      <c r="F46" s="69" t="s">
        <v>59</v>
      </c>
      <c r="XEX46" s="28"/>
      <c r="XEY46" s="28"/>
      <c r="XEZ46" s="28"/>
      <c r="XFA46" s="28"/>
      <c r="XFB46" s="28"/>
      <c r="XFC46" s="28"/>
      <c r="XFD46" s="28"/>
    </row>
    <row r="47" s="35" customFormat="1" ht="23" customHeight="1" spans="1:16384">
      <c r="A47" s="33"/>
      <c r="B47" s="80" t="s">
        <v>1620</v>
      </c>
      <c r="C47" s="67">
        <f>C37-C46</f>
        <v>0</v>
      </c>
      <c r="D47" s="67">
        <f>D37-D46</f>
        <v>0</v>
      </c>
      <c r="E47" s="67">
        <f>E37-E46</f>
        <v>0</v>
      </c>
      <c r="F47" s="69" t="s">
        <v>59</v>
      </c>
      <c r="XEX47" s="33"/>
      <c r="XEY47" s="33"/>
      <c r="XEZ47" s="33"/>
      <c r="XFA47" s="33"/>
      <c r="XFB47" s="33"/>
      <c r="XFC47" s="33"/>
      <c r="XFD47" s="33"/>
    </row>
    <row r="48" s="32" customFormat="1" ht="23" customHeight="1" spans="1:16384">
      <c r="A48" s="35"/>
      <c r="B48" s="80" t="s">
        <v>1621</v>
      </c>
      <c r="C48" s="91">
        <f>C38+C47</f>
        <v>2026</v>
      </c>
      <c r="D48" s="91">
        <f>D38+D47</f>
        <v>0</v>
      </c>
      <c r="E48" s="91">
        <f>E38+E47</f>
        <v>2026</v>
      </c>
      <c r="F48" s="69" t="s">
        <v>59</v>
      </c>
      <c r="XEX48" s="35"/>
      <c r="XEY48" s="35"/>
      <c r="XEZ48" s="35"/>
      <c r="XFA48" s="35"/>
      <c r="XFB48" s="35"/>
      <c r="XFC48" s="35"/>
      <c r="XFD48" s="35"/>
    </row>
    <row r="49" s="25" customFormat="1" ht="23" customHeight="1" spans="1:16384">
      <c r="A49" s="32"/>
      <c r="B49" s="80" t="s">
        <v>1583</v>
      </c>
      <c r="C49" s="91">
        <f>C48+C46</f>
        <v>45334</v>
      </c>
      <c r="D49" s="91">
        <f>D48+D46</f>
        <v>0</v>
      </c>
      <c r="E49" s="91">
        <f>E48+E46</f>
        <v>45334</v>
      </c>
      <c r="F49" s="79" t="s">
        <v>59</v>
      </c>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c r="CW49" s="55"/>
      <c r="CX49" s="55"/>
      <c r="CY49" s="55"/>
      <c r="CZ49" s="55"/>
      <c r="DA49" s="55"/>
      <c r="DB49" s="55"/>
      <c r="DC49" s="55"/>
      <c r="DD49" s="55"/>
      <c r="DE49" s="55"/>
      <c r="DF49" s="55"/>
      <c r="DG49" s="55"/>
      <c r="DH49" s="55"/>
      <c r="DI49" s="55"/>
      <c r="DJ49" s="55"/>
      <c r="DK49" s="55"/>
      <c r="DL49" s="55"/>
      <c r="DM49" s="55"/>
      <c r="DN49" s="55"/>
      <c r="DO49" s="55"/>
      <c r="DP49" s="55"/>
      <c r="DQ49" s="55"/>
      <c r="DR49" s="55"/>
      <c r="DS49" s="55"/>
      <c r="DT49" s="55"/>
      <c r="DU49" s="55"/>
      <c r="DV49" s="55"/>
      <c r="DW49" s="55"/>
      <c r="DX49" s="55"/>
      <c r="DY49" s="55"/>
      <c r="DZ49" s="55"/>
      <c r="EA49" s="55"/>
      <c r="EB49" s="55"/>
      <c r="EC49" s="55"/>
      <c r="ED49" s="55"/>
      <c r="EE49" s="55"/>
      <c r="EF49" s="55"/>
      <c r="EG49" s="55"/>
      <c r="EH49" s="55"/>
      <c r="EI49" s="55"/>
      <c r="EJ49" s="55"/>
      <c r="EK49" s="55"/>
      <c r="EL49" s="55"/>
      <c r="EM49" s="55"/>
      <c r="EN49" s="55"/>
      <c r="EO49" s="55"/>
      <c r="EP49" s="55"/>
      <c r="EQ49" s="55"/>
      <c r="ER49" s="55"/>
      <c r="ES49" s="55"/>
      <c r="ET49" s="55"/>
      <c r="EU49" s="55"/>
      <c r="EV49" s="55"/>
      <c r="EW49" s="55"/>
      <c r="EX49" s="55"/>
      <c r="EY49" s="55"/>
      <c r="EZ49" s="55"/>
      <c r="FA49" s="55"/>
      <c r="FB49" s="55"/>
      <c r="FC49" s="55"/>
      <c r="FD49" s="55"/>
      <c r="FE49" s="55"/>
      <c r="FF49" s="55"/>
      <c r="FG49" s="55"/>
      <c r="FH49" s="55"/>
      <c r="FI49" s="55"/>
      <c r="FJ49" s="55"/>
      <c r="FK49" s="55"/>
      <c r="FL49" s="55"/>
      <c r="FM49" s="55"/>
      <c r="FN49" s="55"/>
      <c r="FO49" s="55"/>
      <c r="FP49" s="55"/>
      <c r="FQ49" s="55"/>
      <c r="FR49" s="55"/>
      <c r="FS49" s="55"/>
      <c r="FT49" s="55"/>
      <c r="FU49" s="55"/>
      <c r="FV49" s="55"/>
      <c r="FW49" s="55"/>
      <c r="FX49" s="55"/>
      <c r="FY49" s="55"/>
      <c r="FZ49" s="55"/>
      <c r="GA49" s="55"/>
      <c r="GB49" s="55"/>
      <c r="GC49" s="55"/>
      <c r="GD49" s="55"/>
      <c r="GE49" s="55"/>
      <c r="GF49" s="55"/>
      <c r="GG49" s="55"/>
      <c r="GH49" s="55"/>
      <c r="GI49" s="55"/>
      <c r="GJ49" s="55"/>
      <c r="GK49" s="55"/>
      <c r="GL49" s="55"/>
      <c r="GM49" s="55"/>
      <c r="GN49" s="55"/>
      <c r="GO49" s="55"/>
      <c r="GP49" s="55"/>
      <c r="GQ49" s="55"/>
      <c r="GR49" s="55"/>
      <c r="GS49" s="55"/>
      <c r="GT49" s="55"/>
      <c r="GU49" s="55"/>
      <c r="GV49" s="55"/>
      <c r="GW49" s="55"/>
      <c r="GX49" s="55"/>
      <c r="GY49" s="55"/>
      <c r="GZ49" s="55"/>
      <c r="HA49" s="55"/>
      <c r="HB49" s="55"/>
      <c r="HC49" s="55"/>
      <c r="HD49" s="55"/>
      <c r="HE49" s="55"/>
      <c r="HF49" s="55"/>
      <c r="HG49" s="55"/>
      <c r="HH49" s="55"/>
      <c r="HI49" s="55"/>
      <c r="HJ49" s="55"/>
      <c r="HK49" s="55"/>
      <c r="HL49" s="55"/>
      <c r="HM49" s="55"/>
      <c r="HN49" s="55"/>
      <c r="HO49" s="55"/>
      <c r="HP49" s="55"/>
      <c r="HQ49" s="55"/>
      <c r="HR49" s="55"/>
      <c r="HS49" s="55"/>
      <c r="HT49" s="55"/>
      <c r="HU49" s="55"/>
      <c r="HV49" s="55"/>
      <c r="HW49" s="55"/>
      <c r="HX49" s="55"/>
      <c r="HY49" s="55"/>
      <c r="HZ49" s="55"/>
      <c r="IA49" s="55"/>
      <c r="IB49" s="55"/>
      <c r="IC49" s="55"/>
      <c r="ID49" s="55"/>
      <c r="IE49" s="55"/>
      <c r="IF49" s="30"/>
      <c r="IG49" s="55"/>
      <c r="IH49" s="55"/>
      <c r="II49" s="55"/>
      <c r="IJ49" s="55"/>
      <c r="XEX49" s="32"/>
      <c r="XEY49" s="32"/>
      <c r="XEZ49" s="32"/>
      <c r="XFA49" s="32"/>
      <c r="XFB49" s="32"/>
      <c r="XFC49" s="32"/>
      <c r="XFD49" s="32"/>
    </row>
    <row r="50" s="25" customFormat="1" ht="23" customHeight="1" spans="2:244">
      <c r="B50" s="81"/>
      <c r="C50" s="82"/>
      <c r="D50" s="83"/>
      <c r="E50" s="93">
        <v>0</v>
      </c>
      <c r="F50" s="79" t="s">
        <v>1628</v>
      </c>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c r="CW50" s="55"/>
      <c r="CX50" s="55"/>
      <c r="CY50" s="55"/>
      <c r="CZ50" s="55"/>
      <c r="DA50" s="55"/>
      <c r="DB50" s="55"/>
      <c r="DC50" s="55"/>
      <c r="DD50" s="55"/>
      <c r="DE50" s="55"/>
      <c r="DF50" s="55"/>
      <c r="DG50" s="55"/>
      <c r="DH50" s="55"/>
      <c r="DI50" s="55"/>
      <c r="DJ50" s="55"/>
      <c r="DK50" s="55"/>
      <c r="DL50" s="55"/>
      <c r="DM50" s="55"/>
      <c r="DN50" s="55"/>
      <c r="DO50" s="55"/>
      <c r="DP50" s="55"/>
      <c r="DQ50" s="55"/>
      <c r="DR50" s="55"/>
      <c r="DS50" s="55"/>
      <c r="DT50" s="55"/>
      <c r="DU50" s="55"/>
      <c r="DV50" s="55"/>
      <c r="DW50" s="55"/>
      <c r="DX50" s="55"/>
      <c r="DY50" s="55"/>
      <c r="DZ50" s="55"/>
      <c r="EA50" s="55"/>
      <c r="EB50" s="55"/>
      <c r="EC50" s="55"/>
      <c r="ED50" s="55"/>
      <c r="EE50" s="55"/>
      <c r="EF50" s="55"/>
      <c r="EG50" s="55"/>
      <c r="EH50" s="55"/>
      <c r="EI50" s="55"/>
      <c r="EJ50" s="55"/>
      <c r="EK50" s="55"/>
      <c r="EL50" s="55"/>
      <c r="EM50" s="55"/>
      <c r="EN50" s="55"/>
      <c r="EO50" s="55"/>
      <c r="EP50" s="55"/>
      <c r="EQ50" s="55"/>
      <c r="ER50" s="55"/>
      <c r="ES50" s="55"/>
      <c r="ET50" s="55"/>
      <c r="EU50" s="55"/>
      <c r="EV50" s="55"/>
      <c r="EW50" s="55"/>
      <c r="EX50" s="55"/>
      <c r="EY50" s="55"/>
      <c r="EZ50" s="55"/>
      <c r="FA50" s="55"/>
      <c r="FB50" s="55"/>
      <c r="FC50" s="55"/>
      <c r="FD50" s="55"/>
      <c r="FE50" s="55"/>
      <c r="FF50" s="55"/>
      <c r="FG50" s="55"/>
      <c r="FH50" s="55"/>
      <c r="FI50" s="55"/>
      <c r="FJ50" s="55"/>
      <c r="FK50" s="55"/>
      <c r="FL50" s="55"/>
      <c r="FM50" s="55"/>
      <c r="FN50" s="55"/>
      <c r="FO50" s="55"/>
      <c r="FP50" s="55"/>
      <c r="FQ50" s="55"/>
      <c r="FR50" s="55"/>
      <c r="FS50" s="55"/>
      <c r="FT50" s="55"/>
      <c r="FU50" s="55"/>
      <c r="FV50" s="55"/>
      <c r="FW50" s="55"/>
      <c r="FX50" s="55"/>
      <c r="FY50" s="55"/>
      <c r="FZ50" s="55"/>
      <c r="GA50" s="55"/>
      <c r="GB50" s="55"/>
      <c r="GC50" s="55"/>
      <c r="GD50" s="55"/>
      <c r="GE50" s="55"/>
      <c r="GF50" s="55"/>
      <c r="GG50" s="55"/>
      <c r="GH50" s="55"/>
      <c r="GI50" s="55"/>
      <c r="GJ50" s="55"/>
      <c r="GK50" s="55"/>
      <c r="GL50" s="55"/>
      <c r="GM50" s="55"/>
      <c r="GN50" s="55"/>
      <c r="GO50" s="55"/>
      <c r="GP50" s="55"/>
      <c r="GQ50" s="55"/>
      <c r="GR50" s="55"/>
      <c r="GS50" s="55"/>
      <c r="GT50" s="55"/>
      <c r="GU50" s="55"/>
      <c r="GV50" s="55"/>
      <c r="GW50" s="55"/>
      <c r="GX50" s="55"/>
      <c r="GY50" s="55"/>
      <c r="GZ50" s="55"/>
      <c r="HA50" s="55"/>
      <c r="HB50" s="55"/>
      <c r="HC50" s="55"/>
      <c r="HD50" s="55"/>
      <c r="HE50" s="55"/>
      <c r="HF50" s="55"/>
      <c r="HG50" s="55"/>
      <c r="HH50" s="55"/>
      <c r="HI50" s="55"/>
      <c r="HJ50" s="55"/>
      <c r="HK50" s="55"/>
      <c r="HL50" s="55"/>
      <c r="HM50" s="55"/>
      <c r="HN50" s="55"/>
      <c r="HO50" s="55"/>
      <c r="HP50" s="55"/>
      <c r="HQ50" s="55"/>
      <c r="HR50" s="55"/>
      <c r="HS50" s="55"/>
      <c r="HT50" s="55"/>
      <c r="HU50" s="55"/>
      <c r="HV50" s="55"/>
      <c r="HW50" s="55"/>
      <c r="HX50" s="55"/>
      <c r="HY50" s="55"/>
      <c r="HZ50" s="55"/>
      <c r="IA50" s="55"/>
      <c r="IB50" s="55"/>
      <c r="IC50" s="55"/>
      <c r="ID50" s="55"/>
      <c r="IE50" s="55"/>
      <c r="IF50" s="30"/>
      <c r="IG50" s="55"/>
      <c r="IH50" s="55"/>
      <c r="II50" s="55"/>
      <c r="IJ50" s="55"/>
    </row>
    <row r="51" s="25" customFormat="1" ht="23" customHeight="1" spans="2:244">
      <c r="B51" s="85" t="s">
        <v>1629</v>
      </c>
      <c r="C51" s="86"/>
      <c r="D51" s="94"/>
      <c r="E51" s="95"/>
      <c r="F51" s="69" t="s">
        <v>59</v>
      </c>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5"/>
      <c r="DR51" s="55"/>
      <c r="DS51" s="55"/>
      <c r="DT51" s="55"/>
      <c r="DU51" s="55"/>
      <c r="DV51" s="55"/>
      <c r="DW51" s="55"/>
      <c r="DX51" s="55"/>
      <c r="DY51" s="55"/>
      <c r="DZ51" s="55"/>
      <c r="EA51" s="55"/>
      <c r="EB51" s="55"/>
      <c r="EC51" s="55"/>
      <c r="ED51" s="55"/>
      <c r="EE51" s="55"/>
      <c r="EF51" s="55"/>
      <c r="EG51" s="55"/>
      <c r="EH51" s="55"/>
      <c r="EI51" s="55"/>
      <c r="EJ51" s="55"/>
      <c r="EK51" s="55"/>
      <c r="EL51" s="55"/>
      <c r="EM51" s="55"/>
      <c r="EN51" s="55"/>
      <c r="EO51" s="55"/>
      <c r="EP51" s="55"/>
      <c r="EQ51" s="55"/>
      <c r="ER51" s="55"/>
      <c r="ES51" s="55"/>
      <c r="ET51" s="55"/>
      <c r="EU51" s="55"/>
      <c r="EV51" s="55"/>
      <c r="EW51" s="55"/>
      <c r="EX51" s="55"/>
      <c r="EY51" s="55"/>
      <c r="EZ51" s="55"/>
      <c r="FA51" s="55"/>
      <c r="FB51" s="55"/>
      <c r="FC51" s="55"/>
      <c r="FD51" s="55"/>
      <c r="FE51" s="55"/>
      <c r="FF51" s="55"/>
      <c r="FG51" s="55"/>
      <c r="FH51" s="55"/>
      <c r="FI51" s="55"/>
      <c r="FJ51" s="55"/>
      <c r="FK51" s="55"/>
      <c r="FL51" s="55"/>
      <c r="FM51" s="55"/>
      <c r="FN51" s="55"/>
      <c r="FO51" s="55"/>
      <c r="FP51" s="55"/>
      <c r="FQ51" s="55"/>
      <c r="FR51" s="55"/>
      <c r="FS51" s="55"/>
      <c r="FT51" s="55"/>
      <c r="FU51" s="55"/>
      <c r="FV51" s="55"/>
      <c r="FW51" s="55"/>
      <c r="FX51" s="55"/>
      <c r="FY51" s="55"/>
      <c r="FZ51" s="55"/>
      <c r="GA51" s="55"/>
      <c r="GB51" s="55"/>
      <c r="GC51" s="55"/>
      <c r="GD51" s="55"/>
      <c r="GE51" s="55"/>
      <c r="GF51" s="55"/>
      <c r="GG51" s="55"/>
      <c r="GH51" s="55"/>
      <c r="GI51" s="55"/>
      <c r="GJ51" s="55"/>
      <c r="GK51" s="55"/>
      <c r="GL51" s="55"/>
      <c r="GM51" s="55"/>
      <c r="GN51" s="55"/>
      <c r="GO51" s="55"/>
      <c r="GP51" s="55"/>
      <c r="GQ51" s="55"/>
      <c r="GR51" s="55"/>
      <c r="GS51" s="55"/>
      <c r="GT51" s="55"/>
      <c r="GU51" s="55"/>
      <c r="GV51" s="55"/>
      <c r="GW51" s="55"/>
      <c r="GX51" s="55"/>
      <c r="GY51" s="55"/>
      <c r="GZ51" s="55"/>
      <c r="HA51" s="55"/>
      <c r="HB51" s="55"/>
      <c r="HC51" s="55"/>
      <c r="HD51" s="55"/>
      <c r="HE51" s="55"/>
      <c r="HF51" s="55"/>
      <c r="HG51" s="55"/>
      <c r="HH51" s="55"/>
      <c r="HI51" s="55"/>
      <c r="HJ51" s="55"/>
      <c r="HK51" s="55"/>
      <c r="HL51" s="55"/>
      <c r="HM51" s="55"/>
      <c r="HN51" s="55"/>
      <c r="HO51" s="55"/>
      <c r="HP51" s="55"/>
      <c r="HQ51" s="55"/>
      <c r="HR51" s="55"/>
      <c r="HS51" s="55"/>
      <c r="HT51" s="55"/>
      <c r="HU51" s="55"/>
      <c r="HV51" s="55"/>
      <c r="HW51" s="55"/>
      <c r="HX51" s="55"/>
      <c r="HY51" s="55"/>
      <c r="HZ51" s="55"/>
      <c r="IA51" s="55"/>
      <c r="IB51" s="55"/>
      <c r="IC51" s="55"/>
      <c r="ID51" s="55"/>
      <c r="IE51" s="55"/>
      <c r="IF51" s="105"/>
      <c r="IG51" s="55"/>
      <c r="IH51" s="55"/>
      <c r="II51" s="55"/>
      <c r="IJ51" s="55"/>
    </row>
    <row r="52" s="34" customFormat="1" ht="23" customHeight="1" spans="1:16384">
      <c r="A52" s="25"/>
      <c r="B52" s="66" t="s">
        <v>1623</v>
      </c>
      <c r="C52" s="67">
        <f>C53+C54+C55+C56+C57</f>
        <v>36022</v>
      </c>
      <c r="D52" s="76">
        <f>D53+D54+D55+D56+D57</f>
        <v>0</v>
      </c>
      <c r="E52" s="76">
        <f>E53+E54+E55+E56+E57</f>
        <v>36022</v>
      </c>
      <c r="F52" s="69" t="s">
        <v>59</v>
      </c>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9"/>
      <c r="BW52" s="89"/>
      <c r="BX52" s="89"/>
      <c r="BY52" s="89"/>
      <c r="BZ52" s="89"/>
      <c r="CA52" s="89"/>
      <c r="CB52" s="89"/>
      <c r="CC52" s="89"/>
      <c r="CD52" s="89"/>
      <c r="CE52" s="89"/>
      <c r="CF52" s="89"/>
      <c r="CG52" s="89"/>
      <c r="CH52" s="89"/>
      <c r="CI52" s="89"/>
      <c r="CJ52" s="89"/>
      <c r="CK52" s="89"/>
      <c r="CL52" s="89"/>
      <c r="CM52" s="89"/>
      <c r="CN52" s="89"/>
      <c r="CO52" s="89"/>
      <c r="CP52" s="89"/>
      <c r="CQ52" s="89"/>
      <c r="CR52" s="89"/>
      <c r="CS52" s="89"/>
      <c r="CT52" s="89"/>
      <c r="CU52" s="89"/>
      <c r="CV52" s="89"/>
      <c r="CW52" s="89"/>
      <c r="CX52" s="89"/>
      <c r="CY52" s="89"/>
      <c r="CZ52" s="89"/>
      <c r="DA52" s="89"/>
      <c r="DB52" s="89"/>
      <c r="DC52" s="89"/>
      <c r="DD52" s="89"/>
      <c r="DE52" s="89"/>
      <c r="DF52" s="89"/>
      <c r="DG52" s="89"/>
      <c r="DH52" s="89"/>
      <c r="DI52" s="89"/>
      <c r="DJ52" s="89"/>
      <c r="DK52" s="89"/>
      <c r="DL52" s="89"/>
      <c r="DM52" s="89"/>
      <c r="DN52" s="89"/>
      <c r="DO52" s="89"/>
      <c r="DP52" s="89"/>
      <c r="DQ52" s="89"/>
      <c r="DR52" s="89"/>
      <c r="DS52" s="89"/>
      <c r="DT52" s="89"/>
      <c r="DU52" s="89"/>
      <c r="DV52" s="89"/>
      <c r="DW52" s="89"/>
      <c r="DX52" s="89"/>
      <c r="DY52" s="89"/>
      <c r="DZ52" s="89"/>
      <c r="EA52" s="89"/>
      <c r="EB52" s="89"/>
      <c r="EC52" s="89"/>
      <c r="ED52" s="89"/>
      <c r="EE52" s="89"/>
      <c r="EF52" s="89"/>
      <c r="EG52" s="89"/>
      <c r="EH52" s="89"/>
      <c r="EI52" s="89"/>
      <c r="EJ52" s="89"/>
      <c r="EK52" s="89"/>
      <c r="EL52" s="89"/>
      <c r="EM52" s="89"/>
      <c r="EN52" s="89"/>
      <c r="EO52" s="89"/>
      <c r="EP52" s="89"/>
      <c r="EQ52" s="89"/>
      <c r="ER52" s="89"/>
      <c r="ES52" s="89"/>
      <c r="ET52" s="89"/>
      <c r="EU52" s="89"/>
      <c r="EV52" s="89"/>
      <c r="EW52" s="89"/>
      <c r="EX52" s="89"/>
      <c r="EY52" s="89"/>
      <c r="EZ52" s="89"/>
      <c r="FA52" s="89"/>
      <c r="FB52" s="89"/>
      <c r="FC52" s="89"/>
      <c r="FD52" s="89"/>
      <c r="FE52" s="89"/>
      <c r="FF52" s="89"/>
      <c r="FG52" s="89"/>
      <c r="FH52" s="89"/>
      <c r="FI52" s="89"/>
      <c r="FJ52" s="89"/>
      <c r="FK52" s="89"/>
      <c r="FL52" s="89"/>
      <c r="FM52" s="89"/>
      <c r="FN52" s="89"/>
      <c r="FO52" s="89"/>
      <c r="FP52" s="89"/>
      <c r="FQ52" s="89"/>
      <c r="FR52" s="89"/>
      <c r="FS52" s="89"/>
      <c r="FT52" s="89"/>
      <c r="FU52" s="89"/>
      <c r="FV52" s="89"/>
      <c r="FW52" s="89"/>
      <c r="FX52" s="89"/>
      <c r="FY52" s="89"/>
      <c r="FZ52" s="89"/>
      <c r="GA52" s="89"/>
      <c r="GB52" s="89"/>
      <c r="GC52" s="89"/>
      <c r="GD52" s="89"/>
      <c r="GE52" s="89"/>
      <c r="GF52" s="89"/>
      <c r="GG52" s="89"/>
      <c r="GH52" s="89"/>
      <c r="GI52" s="89"/>
      <c r="GJ52" s="89"/>
      <c r="GK52" s="89"/>
      <c r="GL52" s="89"/>
      <c r="GM52" s="89"/>
      <c r="GN52" s="89"/>
      <c r="GO52" s="89"/>
      <c r="GP52" s="89"/>
      <c r="GQ52" s="89"/>
      <c r="GR52" s="89"/>
      <c r="GS52" s="89"/>
      <c r="GT52" s="89"/>
      <c r="GU52" s="89"/>
      <c r="GV52" s="89"/>
      <c r="GW52" s="89"/>
      <c r="GX52" s="89"/>
      <c r="GY52" s="89"/>
      <c r="GZ52" s="89"/>
      <c r="HA52" s="89"/>
      <c r="HB52" s="89"/>
      <c r="HC52" s="89"/>
      <c r="HD52" s="89"/>
      <c r="HE52" s="89"/>
      <c r="HF52" s="89"/>
      <c r="HG52" s="89"/>
      <c r="HH52" s="89"/>
      <c r="HI52" s="89"/>
      <c r="HJ52" s="89"/>
      <c r="HK52" s="89"/>
      <c r="HL52" s="89"/>
      <c r="HM52" s="89"/>
      <c r="HN52" s="89"/>
      <c r="HO52" s="89"/>
      <c r="HP52" s="89"/>
      <c r="HQ52" s="89"/>
      <c r="HR52" s="89"/>
      <c r="HS52" s="89"/>
      <c r="HT52" s="89"/>
      <c r="HU52" s="89"/>
      <c r="HV52" s="89"/>
      <c r="HW52" s="89"/>
      <c r="HX52" s="89"/>
      <c r="HY52" s="89"/>
      <c r="HZ52" s="89"/>
      <c r="IA52" s="89"/>
      <c r="IB52" s="89"/>
      <c r="IC52" s="89"/>
      <c r="ID52" s="89"/>
      <c r="IE52" s="89"/>
      <c r="IF52" s="104"/>
      <c r="IG52" s="89"/>
      <c r="IH52" s="89"/>
      <c r="II52" s="89"/>
      <c r="IJ52" s="89"/>
      <c r="XEX52" s="25"/>
      <c r="XEY52" s="25"/>
      <c r="XEZ52" s="25"/>
      <c r="XFA52" s="25"/>
      <c r="XFB52" s="25"/>
      <c r="XFC52" s="25"/>
      <c r="XFD52" s="25"/>
    </row>
    <row r="53" s="25" customFormat="1" ht="23" customHeight="1" spans="1:16384">
      <c r="A53" s="34"/>
      <c r="B53" s="70" t="s">
        <v>1606</v>
      </c>
      <c r="C53" s="87">
        <v>33036</v>
      </c>
      <c r="D53" s="96"/>
      <c r="E53" s="73">
        <f t="shared" ref="E53:E59" si="10">C53+D53</f>
        <v>33036</v>
      </c>
      <c r="F53" s="74" t="s">
        <v>59</v>
      </c>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c r="DS53" s="55"/>
      <c r="DT53" s="55"/>
      <c r="DU53" s="55"/>
      <c r="DV53" s="55"/>
      <c r="DW53" s="55"/>
      <c r="DX53" s="55"/>
      <c r="DY53" s="55"/>
      <c r="DZ53" s="55"/>
      <c r="EA53" s="55"/>
      <c r="EB53" s="55"/>
      <c r="EC53" s="55"/>
      <c r="ED53" s="55"/>
      <c r="EE53" s="55"/>
      <c r="EF53" s="55"/>
      <c r="EG53" s="55"/>
      <c r="EH53" s="55"/>
      <c r="EI53" s="55"/>
      <c r="EJ53" s="55"/>
      <c r="EK53" s="55"/>
      <c r="EL53" s="55"/>
      <c r="EM53" s="55"/>
      <c r="EN53" s="55"/>
      <c r="EO53" s="55"/>
      <c r="EP53" s="55"/>
      <c r="EQ53" s="55"/>
      <c r="ER53" s="55"/>
      <c r="ES53" s="55"/>
      <c r="ET53" s="55"/>
      <c r="EU53" s="55"/>
      <c r="EV53" s="55"/>
      <c r="EW53" s="55"/>
      <c r="EX53" s="55"/>
      <c r="EY53" s="55"/>
      <c r="EZ53" s="55"/>
      <c r="FA53" s="55"/>
      <c r="FB53" s="55"/>
      <c r="FC53" s="55"/>
      <c r="FD53" s="55"/>
      <c r="FE53" s="55"/>
      <c r="FF53" s="55"/>
      <c r="FG53" s="55"/>
      <c r="FH53" s="55"/>
      <c r="FI53" s="55"/>
      <c r="FJ53" s="55"/>
      <c r="FK53" s="55"/>
      <c r="FL53" s="55"/>
      <c r="FM53" s="55"/>
      <c r="FN53" s="55"/>
      <c r="FO53" s="55"/>
      <c r="FP53" s="55"/>
      <c r="FQ53" s="55"/>
      <c r="FR53" s="55"/>
      <c r="FS53" s="55"/>
      <c r="FT53" s="55"/>
      <c r="FU53" s="55"/>
      <c r="FV53" s="55"/>
      <c r="FW53" s="55"/>
      <c r="FX53" s="55"/>
      <c r="FY53" s="55"/>
      <c r="FZ53" s="55"/>
      <c r="GA53" s="55"/>
      <c r="GB53" s="55"/>
      <c r="GC53" s="55"/>
      <c r="GD53" s="55"/>
      <c r="GE53" s="55"/>
      <c r="GF53" s="55"/>
      <c r="GG53" s="55"/>
      <c r="GH53" s="55"/>
      <c r="GI53" s="55"/>
      <c r="GJ53" s="55"/>
      <c r="GK53" s="55"/>
      <c r="GL53" s="55"/>
      <c r="GM53" s="55"/>
      <c r="GN53" s="55"/>
      <c r="GO53" s="55"/>
      <c r="GP53" s="55"/>
      <c r="GQ53" s="55"/>
      <c r="GR53" s="55"/>
      <c r="GS53" s="55"/>
      <c r="GT53" s="55"/>
      <c r="GU53" s="55"/>
      <c r="GV53" s="55"/>
      <c r="GW53" s="55"/>
      <c r="GX53" s="55"/>
      <c r="GY53" s="55"/>
      <c r="GZ53" s="55"/>
      <c r="HA53" s="55"/>
      <c r="HB53" s="55"/>
      <c r="HC53" s="55"/>
      <c r="HD53" s="55"/>
      <c r="HE53" s="55"/>
      <c r="HF53" s="55"/>
      <c r="HG53" s="55"/>
      <c r="HH53" s="55"/>
      <c r="HI53" s="55"/>
      <c r="HJ53" s="55"/>
      <c r="HK53" s="55"/>
      <c r="HL53" s="55"/>
      <c r="HM53" s="55"/>
      <c r="HN53" s="55"/>
      <c r="HO53" s="55"/>
      <c r="HP53" s="55"/>
      <c r="HQ53" s="55"/>
      <c r="HR53" s="55"/>
      <c r="HS53" s="55"/>
      <c r="HT53" s="55"/>
      <c r="HU53" s="55"/>
      <c r="HV53" s="55"/>
      <c r="HW53" s="55"/>
      <c r="HX53" s="55"/>
      <c r="HY53" s="55"/>
      <c r="HZ53" s="55"/>
      <c r="IA53" s="55"/>
      <c r="IB53" s="55"/>
      <c r="IC53" s="55"/>
      <c r="ID53" s="55"/>
      <c r="IE53" s="55"/>
      <c r="IF53" s="105"/>
      <c r="IG53" s="55"/>
      <c r="IH53" s="55"/>
      <c r="II53" s="55"/>
      <c r="IJ53" s="55"/>
      <c r="XEX53" s="34"/>
      <c r="XEY53" s="34"/>
      <c r="XEZ53" s="34"/>
      <c r="XFA53" s="34"/>
      <c r="XFB53" s="34"/>
      <c r="XFC53" s="34"/>
      <c r="XFD53" s="34"/>
    </row>
    <row r="54" s="33" customFormat="1" ht="23" customHeight="1" spans="1:16384">
      <c r="A54" s="25"/>
      <c r="B54" s="70" t="s">
        <v>1607</v>
      </c>
      <c r="C54" s="88">
        <v>133</v>
      </c>
      <c r="D54" s="96"/>
      <c r="E54" s="73">
        <f t="shared" si="10"/>
        <v>133</v>
      </c>
      <c r="F54" s="74" t="s">
        <v>59</v>
      </c>
      <c r="IF54" s="106"/>
      <c r="XEX54" s="25"/>
      <c r="XEY54" s="25"/>
      <c r="XEZ54" s="25"/>
      <c r="XFA54" s="25"/>
      <c r="XFB54" s="25"/>
      <c r="XFC54" s="25"/>
      <c r="XFD54" s="25"/>
    </row>
    <row r="55" s="33" customFormat="1" ht="23" customHeight="1" spans="2:6">
      <c r="B55" s="70" t="s">
        <v>1608</v>
      </c>
      <c r="C55" s="88">
        <v>2623</v>
      </c>
      <c r="D55" s="96"/>
      <c r="E55" s="73">
        <f t="shared" si="10"/>
        <v>2623</v>
      </c>
      <c r="F55" s="74" t="s">
        <v>59</v>
      </c>
    </row>
    <row r="56" s="32" customFormat="1" ht="23" hidden="1" customHeight="1" spans="1:16384">
      <c r="A56" s="33"/>
      <c r="B56" s="70" t="s">
        <v>1296</v>
      </c>
      <c r="C56" s="88"/>
      <c r="D56" s="97"/>
      <c r="E56" s="76">
        <f t="shared" si="10"/>
        <v>0</v>
      </c>
      <c r="F56" s="74" t="s">
        <v>333</v>
      </c>
      <c r="XEX56" s="33"/>
      <c r="XEY56" s="33"/>
      <c r="XEZ56" s="33"/>
      <c r="XFA56" s="33"/>
      <c r="XFB56" s="33"/>
      <c r="XFC56" s="33"/>
      <c r="XFD56" s="33"/>
    </row>
    <row r="57" s="32" customFormat="1" ht="23" customHeight="1" spans="2:6">
      <c r="B57" s="70" t="s">
        <v>1610</v>
      </c>
      <c r="C57" s="88">
        <v>230</v>
      </c>
      <c r="D57" s="96"/>
      <c r="E57" s="73">
        <f t="shared" si="10"/>
        <v>230</v>
      </c>
      <c r="F57" s="74" t="s">
        <v>59</v>
      </c>
    </row>
    <row r="58" s="25" customFormat="1" ht="23" hidden="1" customHeight="1" spans="1:16384">
      <c r="A58" s="32"/>
      <c r="B58" s="98" t="s">
        <v>1577</v>
      </c>
      <c r="C58" s="88"/>
      <c r="D58" s="99"/>
      <c r="E58" s="76">
        <f t="shared" si="10"/>
        <v>0</v>
      </c>
      <c r="F58" s="79" t="s">
        <v>333</v>
      </c>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55"/>
      <c r="DE58" s="55"/>
      <c r="DF58" s="55"/>
      <c r="DG58" s="55"/>
      <c r="DH58" s="55"/>
      <c r="DI58" s="55"/>
      <c r="DJ58" s="55"/>
      <c r="DK58" s="55"/>
      <c r="DL58" s="55"/>
      <c r="DM58" s="55"/>
      <c r="DN58" s="55"/>
      <c r="DO58" s="55"/>
      <c r="DP58" s="55"/>
      <c r="DQ58" s="55"/>
      <c r="DR58" s="55"/>
      <c r="DS58" s="55"/>
      <c r="DT58" s="55"/>
      <c r="DU58" s="55"/>
      <c r="DV58" s="55"/>
      <c r="DW58" s="55"/>
      <c r="DX58" s="55"/>
      <c r="DY58" s="55"/>
      <c r="DZ58" s="55"/>
      <c r="EA58" s="55"/>
      <c r="EB58" s="55"/>
      <c r="EC58" s="55"/>
      <c r="ED58" s="55"/>
      <c r="EE58" s="55"/>
      <c r="EF58" s="55"/>
      <c r="EG58" s="55"/>
      <c r="EH58" s="55"/>
      <c r="EI58" s="55"/>
      <c r="EJ58" s="55"/>
      <c r="EK58" s="55"/>
      <c r="EL58" s="55"/>
      <c r="EM58" s="55"/>
      <c r="EN58" s="55"/>
      <c r="EO58" s="55"/>
      <c r="EP58" s="55"/>
      <c r="EQ58" s="55"/>
      <c r="ER58" s="55"/>
      <c r="ES58" s="55"/>
      <c r="ET58" s="55"/>
      <c r="EU58" s="55"/>
      <c r="EV58" s="55"/>
      <c r="EW58" s="55"/>
      <c r="EX58" s="55"/>
      <c r="EY58" s="55"/>
      <c r="EZ58" s="55"/>
      <c r="FA58" s="55"/>
      <c r="FB58" s="55"/>
      <c r="FC58" s="55"/>
      <c r="FD58" s="55"/>
      <c r="FE58" s="55"/>
      <c r="FF58" s="55"/>
      <c r="FG58" s="55"/>
      <c r="FH58" s="55"/>
      <c r="FI58" s="55"/>
      <c r="FJ58" s="55"/>
      <c r="FK58" s="55"/>
      <c r="FL58" s="55"/>
      <c r="FM58" s="55"/>
      <c r="FN58" s="55"/>
      <c r="FO58" s="55"/>
      <c r="FP58" s="55"/>
      <c r="FQ58" s="55"/>
      <c r="FR58" s="55"/>
      <c r="FS58" s="55"/>
      <c r="FT58" s="55"/>
      <c r="FU58" s="55"/>
      <c r="FV58" s="55"/>
      <c r="FW58" s="55"/>
      <c r="FX58" s="55"/>
      <c r="FY58" s="55"/>
      <c r="FZ58" s="55"/>
      <c r="GA58" s="55"/>
      <c r="GB58" s="55"/>
      <c r="GC58" s="55"/>
      <c r="GD58" s="55"/>
      <c r="GE58" s="55"/>
      <c r="GF58" s="55"/>
      <c r="GG58" s="55"/>
      <c r="GH58" s="55"/>
      <c r="GI58" s="55"/>
      <c r="GJ58" s="55"/>
      <c r="GK58" s="55"/>
      <c r="GL58" s="55"/>
      <c r="GM58" s="55"/>
      <c r="GN58" s="55"/>
      <c r="GO58" s="55"/>
      <c r="GP58" s="55"/>
      <c r="GQ58" s="55"/>
      <c r="GR58" s="55"/>
      <c r="GS58" s="55"/>
      <c r="GT58" s="55"/>
      <c r="GU58" s="55"/>
      <c r="GV58" s="55"/>
      <c r="GW58" s="55"/>
      <c r="GX58" s="55"/>
      <c r="GY58" s="55"/>
      <c r="GZ58" s="55"/>
      <c r="HA58" s="55"/>
      <c r="HB58" s="55"/>
      <c r="HC58" s="55"/>
      <c r="HD58" s="55"/>
      <c r="HE58" s="55"/>
      <c r="HF58" s="55"/>
      <c r="HG58" s="55"/>
      <c r="HH58" s="55"/>
      <c r="HI58" s="55"/>
      <c r="HJ58" s="55"/>
      <c r="HK58" s="55"/>
      <c r="HL58" s="55"/>
      <c r="HM58" s="55"/>
      <c r="HN58" s="55"/>
      <c r="HO58" s="55"/>
      <c r="HP58" s="55"/>
      <c r="HQ58" s="55"/>
      <c r="HR58" s="55"/>
      <c r="HS58" s="55"/>
      <c r="HT58" s="55"/>
      <c r="HU58" s="55"/>
      <c r="HV58" s="55"/>
      <c r="HW58" s="55"/>
      <c r="HX58" s="55"/>
      <c r="HY58" s="55"/>
      <c r="HZ58" s="55"/>
      <c r="IA58" s="55"/>
      <c r="IB58" s="55"/>
      <c r="IC58" s="55"/>
      <c r="ID58" s="55"/>
      <c r="IE58" s="55"/>
      <c r="IF58" s="105"/>
      <c r="IG58" s="55"/>
      <c r="IH58" s="55"/>
      <c r="II58" s="55"/>
      <c r="IJ58" s="55"/>
      <c r="XEX58" s="32"/>
      <c r="XEY58" s="32"/>
      <c r="XEZ58" s="32"/>
      <c r="XFA58" s="32"/>
      <c r="XFB58" s="32"/>
      <c r="XFC58" s="32"/>
      <c r="XFD58" s="32"/>
    </row>
    <row r="59" s="29" customFormat="1" ht="23" hidden="1" customHeight="1" spans="1:16384">
      <c r="A59" s="25"/>
      <c r="B59" s="98" t="s">
        <v>1611</v>
      </c>
      <c r="C59" s="90"/>
      <c r="D59" s="99"/>
      <c r="E59" s="76">
        <f t="shared" si="10"/>
        <v>0</v>
      </c>
      <c r="F59" s="79" t="s">
        <v>333</v>
      </c>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c r="HN59" s="78"/>
      <c r="HO59" s="78"/>
      <c r="HP59" s="78"/>
      <c r="HQ59" s="78"/>
      <c r="HR59" s="78"/>
      <c r="HS59" s="78"/>
      <c r="HT59" s="78"/>
      <c r="HU59" s="78"/>
      <c r="HV59" s="78"/>
      <c r="HW59" s="78"/>
      <c r="HX59" s="78"/>
      <c r="HY59" s="78"/>
      <c r="HZ59" s="78"/>
      <c r="IA59" s="78"/>
      <c r="IB59" s="78"/>
      <c r="IC59" s="78"/>
      <c r="ID59" s="78"/>
      <c r="IE59" s="78"/>
      <c r="IF59" s="103"/>
      <c r="XEX59" s="25"/>
      <c r="XEY59" s="25"/>
      <c r="XEZ59" s="25"/>
      <c r="XFA59" s="25"/>
      <c r="XFB59" s="25"/>
      <c r="XFC59" s="25"/>
      <c r="XFD59" s="25"/>
    </row>
    <row r="60" s="25" customFormat="1" ht="23" customHeight="1" spans="1:16384">
      <c r="A60" s="29"/>
      <c r="B60" s="80" t="s">
        <v>1612</v>
      </c>
      <c r="C60" s="91">
        <f>C52+C58+C59</f>
        <v>36022</v>
      </c>
      <c r="D60" s="68">
        <f>D52+D58+D59</f>
        <v>0</v>
      </c>
      <c r="E60" s="76">
        <f>E52+E58+E59</f>
        <v>36022</v>
      </c>
      <c r="F60" s="69" t="s">
        <v>59</v>
      </c>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c r="EN60" s="55"/>
      <c r="EO60" s="55"/>
      <c r="EP60" s="55"/>
      <c r="EQ60" s="55"/>
      <c r="ER60" s="55"/>
      <c r="ES60" s="55"/>
      <c r="ET60" s="55"/>
      <c r="EU60" s="55"/>
      <c r="EV60" s="55"/>
      <c r="EW60" s="55"/>
      <c r="EX60" s="55"/>
      <c r="EY60" s="55"/>
      <c r="EZ60" s="55"/>
      <c r="FA60" s="55"/>
      <c r="FB60" s="55"/>
      <c r="FC60" s="55"/>
      <c r="FD60" s="55"/>
      <c r="FE60" s="55"/>
      <c r="FF60" s="55"/>
      <c r="FG60" s="55"/>
      <c r="FH60" s="55"/>
      <c r="FI60" s="55"/>
      <c r="FJ60" s="55"/>
      <c r="FK60" s="55"/>
      <c r="FL60" s="55"/>
      <c r="FM60" s="55"/>
      <c r="FN60" s="55"/>
      <c r="FO60" s="55"/>
      <c r="FP60" s="55"/>
      <c r="FQ60" s="55"/>
      <c r="FR60" s="55"/>
      <c r="FS60" s="55"/>
      <c r="FT60" s="55"/>
      <c r="FU60" s="55"/>
      <c r="FV60" s="55"/>
      <c r="FW60" s="55"/>
      <c r="FX60" s="55"/>
      <c r="FY60" s="55"/>
      <c r="FZ60" s="55"/>
      <c r="GA60" s="55"/>
      <c r="GB60" s="55"/>
      <c r="GC60" s="55"/>
      <c r="GD60" s="55"/>
      <c r="GE60" s="55"/>
      <c r="GF60" s="55"/>
      <c r="GG60" s="55"/>
      <c r="GH60" s="55"/>
      <c r="GI60" s="55"/>
      <c r="GJ60" s="55"/>
      <c r="GK60" s="55"/>
      <c r="GL60" s="55"/>
      <c r="GM60" s="55"/>
      <c r="GN60" s="55"/>
      <c r="GO60" s="55"/>
      <c r="GP60" s="55"/>
      <c r="GQ60" s="55"/>
      <c r="GR60" s="55"/>
      <c r="GS60" s="55"/>
      <c r="GT60" s="55"/>
      <c r="GU60" s="55"/>
      <c r="GV60" s="55"/>
      <c r="GW60" s="55"/>
      <c r="GX60" s="55"/>
      <c r="GY60" s="55"/>
      <c r="GZ60" s="55"/>
      <c r="HA60" s="55"/>
      <c r="HB60" s="55"/>
      <c r="HC60" s="55"/>
      <c r="HD60" s="55"/>
      <c r="HE60" s="55"/>
      <c r="HF60" s="55"/>
      <c r="HG60" s="55"/>
      <c r="HH60" s="55"/>
      <c r="HI60" s="55"/>
      <c r="HJ60" s="55"/>
      <c r="HK60" s="55"/>
      <c r="HL60" s="55"/>
      <c r="HM60" s="55"/>
      <c r="HN60" s="55"/>
      <c r="HO60" s="55"/>
      <c r="HP60" s="55"/>
      <c r="HQ60" s="55"/>
      <c r="HR60" s="55"/>
      <c r="HS60" s="55"/>
      <c r="HT60" s="55"/>
      <c r="HU60" s="55"/>
      <c r="HV60" s="55"/>
      <c r="HW60" s="55"/>
      <c r="HX60" s="55"/>
      <c r="HY60" s="55"/>
      <c r="HZ60" s="55"/>
      <c r="IA60" s="55"/>
      <c r="IB60" s="55"/>
      <c r="IC60" s="55"/>
      <c r="ID60" s="55"/>
      <c r="IE60" s="55"/>
      <c r="IF60" s="105"/>
      <c r="IG60" s="55"/>
      <c r="IH60" s="55"/>
      <c r="II60" s="55"/>
      <c r="IJ60" s="55"/>
      <c r="XEX60" s="29"/>
      <c r="XEY60" s="29"/>
      <c r="XEZ60" s="29"/>
      <c r="XFA60" s="29"/>
      <c r="XFB60" s="29"/>
      <c r="XFC60" s="29"/>
      <c r="XFD60" s="29"/>
    </row>
    <row r="61" s="33" customFormat="1" ht="23" customHeight="1" spans="1:16384">
      <c r="A61" s="25"/>
      <c r="B61" s="80" t="s">
        <v>1613</v>
      </c>
      <c r="C61" s="92">
        <v>10118</v>
      </c>
      <c r="D61" s="100">
        <v>-656</v>
      </c>
      <c r="E61" s="76">
        <f t="shared" ref="E61:E68" si="11">C61+D61</f>
        <v>9462</v>
      </c>
      <c r="F61" s="69" t="s">
        <v>59</v>
      </c>
      <c r="IF61" s="106"/>
      <c r="XEX61" s="25"/>
      <c r="XEY61" s="25"/>
      <c r="XEZ61" s="25"/>
      <c r="XFA61" s="25"/>
      <c r="XFB61" s="25"/>
      <c r="XFC61" s="25"/>
      <c r="XFD61" s="25"/>
    </row>
    <row r="62" s="33" customFormat="1" ht="23" customHeight="1" spans="2:6">
      <c r="B62" s="80" t="s">
        <v>1582</v>
      </c>
      <c r="C62" s="67">
        <f>C61+C60</f>
        <v>46140</v>
      </c>
      <c r="D62" s="67">
        <f>D61+D60</f>
        <v>-656</v>
      </c>
      <c r="E62" s="67">
        <f>E61+E60</f>
        <v>45484</v>
      </c>
      <c r="F62" s="79" t="s">
        <v>59</v>
      </c>
    </row>
    <row r="63" s="32" customFormat="1" ht="23" customHeight="1" spans="1:16384">
      <c r="A63" s="33"/>
      <c r="B63" s="66" t="s">
        <v>1625</v>
      </c>
      <c r="C63" s="67">
        <f>C64+C65+C66</f>
        <v>29690</v>
      </c>
      <c r="D63" s="76">
        <f>D64+D65+D66</f>
        <v>-10</v>
      </c>
      <c r="E63" s="76">
        <f>E64+E65+E66</f>
        <v>29680</v>
      </c>
      <c r="F63" s="69" t="s">
        <v>59</v>
      </c>
      <c r="XEX63" s="33"/>
      <c r="XEY63" s="33"/>
      <c r="XEZ63" s="33"/>
      <c r="XFA63" s="33"/>
      <c r="XFB63" s="33"/>
      <c r="XFC63" s="33"/>
      <c r="XFD63" s="33"/>
    </row>
    <row r="64" s="32" customFormat="1" ht="23" customHeight="1" spans="2:6">
      <c r="B64" s="70" t="s">
        <v>1615</v>
      </c>
      <c r="C64" s="87">
        <v>29668</v>
      </c>
      <c r="D64" s="96"/>
      <c r="E64" s="73">
        <f t="shared" si="11"/>
        <v>29668</v>
      </c>
      <c r="F64" s="74" t="s">
        <v>59</v>
      </c>
    </row>
    <row r="65" s="32" customFormat="1" ht="23" hidden="1" customHeight="1" spans="2:6">
      <c r="B65" s="70" t="s">
        <v>1616</v>
      </c>
      <c r="C65" s="88"/>
      <c r="D65" s="97"/>
      <c r="E65" s="76">
        <f t="shared" si="11"/>
        <v>0</v>
      </c>
      <c r="F65" s="74" t="s">
        <v>333</v>
      </c>
    </row>
    <row r="66" s="28" customFormat="1" ht="23" customHeight="1" spans="1:16384">
      <c r="A66" s="32"/>
      <c r="B66" s="70" t="s">
        <v>1617</v>
      </c>
      <c r="C66" s="88">
        <v>22</v>
      </c>
      <c r="D66" s="96">
        <v>-10</v>
      </c>
      <c r="E66" s="73">
        <f t="shared" si="11"/>
        <v>12</v>
      </c>
      <c r="F66" s="74" t="s">
        <v>59</v>
      </c>
      <c r="XEX66" s="32"/>
      <c r="XEY66" s="32"/>
      <c r="XEZ66" s="32"/>
      <c r="XFA66" s="32"/>
      <c r="XFB66" s="32"/>
      <c r="XFC66" s="32"/>
      <c r="XFD66" s="32"/>
    </row>
    <row r="67" s="33" customFormat="1" ht="23" hidden="1" customHeight="1" spans="1:16384">
      <c r="A67" s="28"/>
      <c r="B67" s="98" t="s">
        <v>1578</v>
      </c>
      <c r="C67" s="88"/>
      <c r="D67" s="99"/>
      <c r="E67" s="76">
        <f t="shared" si="11"/>
        <v>0</v>
      </c>
      <c r="F67" s="79" t="s">
        <v>333</v>
      </c>
      <c r="XEX67" s="28"/>
      <c r="XEY67" s="28"/>
      <c r="XEZ67" s="28"/>
      <c r="XFA67" s="28"/>
      <c r="XFB67" s="28"/>
      <c r="XFC67" s="28"/>
      <c r="XFD67" s="28"/>
    </row>
    <row r="68" s="33" customFormat="1" ht="23" hidden="1" customHeight="1" spans="2:240">
      <c r="B68" s="98" t="s">
        <v>1618</v>
      </c>
      <c r="C68" s="90"/>
      <c r="D68" s="99"/>
      <c r="E68" s="76">
        <f t="shared" si="11"/>
        <v>0</v>
      </c>
      <c r="F68" s="79" t="s">
        <v>333</v>
      </c>
      <c r="IF68" s="106"/>
    </row>
    <row r="69" s="33" customFormat="1" ht="23" customHeight="1" spans="2:240">
      <c r="B69" s="80" t="s">
        <v>1619</v>
      </c>
      <c r="C69" s="91">
        <f>C63+C67+C68</f>
        <v>29690</v>
      </c>
      <c r="D69" s="68">
        <f>D63+D67+D68</f>
        <v>-10</v>
      </c>
      <c r="E69" s="76">
        <f>E63+E67+E68</f>
        <v>29680</v>
      </c>
      <c r="F69" s="69" t="s">
        <v>59</v>
      </c>
      <c r="IF69" s="106"/>
    </row>
    <row r="70" s="29" customFormat="1" ht="23" customHeight="1" spans="1:16384">
      <c r="A70" s="33"/>
      <c r="B70" s="80" t="s">
        <v>1620</v>
      </c>
      <c r="C70" s="67">
        <f>C60-C69</f>
        <v>6332</v>
      </c>
      <c r="D70" s="76">
        <f>D60-D69</f>
        <v>10</v>
      </c>
      <c r="E70" s="76">
        <f>E60-E69</f>
        <v>6342</v>
      </c>
      <c r="F70" s="69" t="s">
        <v>59</v>
      </c>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c r="HN70" s="78"/>
      <c r="HO70" s="78"/>
      <c r="HP70" s="78"/>
      <c r="HQ70" s="78"/>
      <c r="HR70" s="78"/>
      <c r="HS70" s="78"/>
      <c r="HT70" s="78"/>
      <c r="HU70" s="78"/>
      <c r="HV70" s="78"/>
      <c r="HW70" s="78"/>
      <c r="HX70" s="78"/>
      <c r="HY70" s="78"/>
      <c r="HZ70" s="78"/>
      <c r="IA70" s="78"/>
      <c r="IB70" s="78"/>
      <c r="IC70" s="78"/>
      <c r="ID70" s="78"/>
      <c r="IE70" s="78"/>
      <c r="IF70" s="103"/>
      <c r="XEX70" s="33"/>
      <c r="XEY70" s="33"/>
      <c r="XEZ70" s="33"/>
      <c r="XFA70" s="33"/>
      <c r="XFB70" s="33"/>
      <c r="XFC70" s="33"/>
      <c r="XFD70" s="33"/>
    </row>
    <row r="71" s="29" customFormat="1" ht="23" customHeight="1" spans="2:240">
      <c r="B71" s="80" t="s">
        <v>1621</v>
      </c>
      <c r="C71" s="91">
        <f>C61+C70</f>
        <v>16450</v>
      </c>
      <c r="D71" s="76">
        <f>D61+D70</f>
        <v>-646</v>
      </c>
      <c r="E71" s="76">
        <f>E61+E70</f>
        <v>15804</v>
      </c>
      <c r="F71" s="69" t="s">
        <v>59</v>
      </c>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78"/>
      <c r="FL71" s="78"/>
      <c r="FM71" s="78"/>
      <c r="FN71" s="78"/>
      <c r="FO71" s="78"/>
      <c r="FP71" s="78"/>
      <c r="FQ71" s="78"/>
      <c r="FR71" s="78"/>
      <c r="FS71" s="78"/>
      <c r="FT71" s="78"/>
      <c r="FU71" s="78"/>
      <c r="FV71" s="78"/>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c r="HN71" s="78"/>
      <c r="HO71" s="78"/>
      <c r="HP71" s="78"/>
      <c r="HQ71" s="78"/>
      <c r="HR71" s="78"/>
      <c r="HS71" s="78"/>
      <c r="HT71" s="78"/>
      <c r="HU71" s="78"/>
      <c r="HV71" s="78"/>
      <c r="HW71" s="78"/>
      <c r="HX71" s="78"/>
      <c r="HY71" s="78"/>
      <c r="HZ71" s="78"/>
      <c r="IA71" s="78"/>
      <c r="IB71" s="78"/>
      <c r="IC71" s="78"/>
      <c r="ID71" s="78"/>
      <c r="IE71" s="78"/>
      <c r="IF71" s="103"/>
    </row>
    <row r="72" s="29" customFormat="1" ht="23" customHeight="1" spans="2:240">
      <c r="B72" s="80" t="s">
        <v>1583</v>
      </c>
      <c r="C72" s="91">
        <f>C71+C69</f>
        <v>46140</v>
      </c>
      <c r="D72" s="91">
        <f>D71+D69</f>
        <v>-656</v>
      </c>
      <c r="E72" s="91">
        <f>E71+E69</f>
        <v>45484</v>
      </c>
      <c r="F72" s="79" t="s">
        <v>59</v>
      </c>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c r="FC72" s="78"/>
      <c r="FD72" s="78"/>
      <c r="FE72" s="78"/>
      <c r="FF72" s="78"/>
      <c r="FG72" s="78"/>
      <c r="FH72" s="78"/>
      <c r="FI72" s="78"/>
      <c r="FJ72" s="78"/>
      <c r="FK72" s="78"/>
      <c r="FL72" s="78"/>
      <c r="FM72" s="78"/>
      <c r="FN72" s="78"/>
      <c r="FO72" s="78"/>
      <c r="FP72" s="78"/>
      <c r="FQ72" s="78"/>
      <c r="FR72" s="78"/>
      <c r="FS72" s="78"/>
      <c r="FT72" s="78"/>
      <c r="FU72" s="78"/>
      <c r="FV72" s="78"/>
      <c r="FW72" s="78"/>
      <c r="FX72" s="78"/>
      <c r="FY72" s="78"/>
      <c r="FZ72" s="78"/>
      <c r="GA72" s="78"/>
      <c r="GB72" s="78"/>
      <c r="GC72" s="78"/>
      <c r="GD72" s="78"/>
      <c r="GE72" s="78"/>
      <c r="GF72" s="78"/>
      <c r="GG72" s="78"/>
      <c r="GH72" s="78"/>
      <c r="GI72" s="78"/>
      <c r="GJ72" s="78"/>
      <c r="GK72" s="78"/>
      <c r="GL72" s="78"/>
      <c r="GM72" s="78"/>
      <c r="GN72" s="78"/>
      <c r="GO72" s="78"/>
      <c r="GP72" s="78"/>
      <c r="GQ72" s="78"/>
      <c r="GR72" s="78"/>
      <c r="GS72" s="78"/>
      <c r="GT72" s="78"/>
      <c r="GU72" s="78"/>
      <c r="GV72" s="78"/>
      <c r="GW72" s="78"/>
      <c r="GX72" s="78"/>
      <c r="GY72" s="78"/>
      <c r="GZ72" s="78"/>
      <c r="HA72" s="78"/>
      <c r="HB72" s="78"/>
      <c r="HC72" s="78"/>
      <c r="HD72" s="78"/>
      <c r="HE72" s="78"/>
      <c r="HF72" s="78"/>
      <c r="HG72" s="78"/>
      <c r="HH72" s="78"/>
      <c r="HI72" s="78"/>
      <c r="HJ72" s="78"/>
      <c r="HK72" s="78"/>
      <c r="HL72" s="78"/>
      <c r="HM72" s="78"/>
      <c r="HN72" s="78"/>
      <c r="HO72" s="78"/>
      <c r="HP72" s="78"/>
      <c r="HQ72" s="78"/>
      <c r="HR72" s="78"/>
      <c r="HS72" s="78"/>
      <c r="HT72" s="78"/>
      <c r="HU72" s="78"/>
      <c r="HV72" s="78"/>
      <c r="HW72" s="78"/>
      <c r="HX72" s="78"/>
      <c r="HY72" s="78"/>
      <c r="HZ72" s="78"/>
      <c r="IA72" s="78"/>
      <c r="IB72" s="78"/>
      <c r="IC72" s="78"/>
      <c r="ID72" s="78"/>
      <c r="IE72" s="78"/>
      <c r="IF72" s="103"/>
    </row>
    <row r="73" s="29" customFormat="1" ht="23" customHeight="1" spans="2:240">
      <c r="B73" s="81"/>
      <c r="C73" s="82"/>
      <c r="D73" s="83"/>
      <c r="E73" s="93">
        <v>0</v>
      </c>
      <c r="F73" s="79" t="s">
        <v>1628</v>
      </c>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78"/>
      <c r="EW73" s="78"/>
      <c r="EX73" s="78"/>
      <c r="EY73" s="78"/>
      <c r="EZ73" s="78"/>
      <c r="FA73" s="78"/>
      <c r="FB73" s="78"/>
      <c r="FC73" s="78"/>
      <c r="FD73" s="78"/>
      <c r="FE73" s="78"/>
      <c r="FF73" s="78"/>
      <c r="FG73" s="78"/>
      <c r="FH73" s="78"/>
      <c r="FI73" s="78"/>
      <c r="FJ73" s="78"/>
      <c r="FK73" s="78"/>
      <c r="FL73" s="78"/>
      <c r="FM73" s="78"/>
      <c r="FN73" s="78"/>
      <c r="FO73" s="78"/>
      <c r="FP73" s="78"/>
      <c r="FQ73" s="78"/>
      <c r="FR73" s="78"/>
      <c r="FS73" s="78"/>
      <c r="FT73" s="78"/>
      <c r="FU73" s="78"/>
      <c r="FV73" s="78"/>
      <c r="FW73" s="78"/>
      <c r="FX73" s="78"/>
      <c r="FY73" s="78"/>
      <c r="FZ73" s="78"/>
      <c r="GA73" s="78"/>
      <c r="GB73" s="78"/>
      <c r="GC73" s="78"/>
      <c r="GD73" s="78"/>
      <c r="GE73" s="78"/>
      <c r="GF73" s="78"/>
      <c r="GG73" s="78"/>
      <c r="GH73" s="78"/>
      <c r="GI73" s="78"/>
      <c r="GJ73" s="78"/>
      <c r="GK73" s="78"/>
      <c r="GL73" s="78"/>
      <c r="GM73" s="78"/>
      <c r="GN73" s="78"/>
      <c r="GO73" s="78"/>
      <c r="GP73" s="78"/>
      <c r="GQ73" s="78"/>
      <c r="GR73" s="78"/>
      <c r="GS73" s="78"/>
      <c r="GT73" s="78"/>
      <c r="GU73" s="78"/>
      <c r="GV73" s="78"/>
      <c r="GW73" s="78"/>
      <c r="GX73" s="78"/>
      <c r="GY73" s="78"/>
      <c r="GZ73" s="78"/>
      <c r="HA73" s="78"/>
      <c r="HB73" s="78"/>
      <c r="HC73" s="78"/>
      <c r="HD73" s="78"/>
      <c r="HE73" s="78"/>
      <c r="HF73" s="78"/>
      <c r="HG73" s="78"/>
      <c r="HH73" s="78"/>
      <c r="HI73" s="78"/>
      <c r="HJ73" s="78"/>
      <c r="HK73" s="78"/>
      <c r="HL73" s="78"/>
      <c r="HM73" s="78"/>
      <c r="HN73" s="78"/>
      <c r="HO73" s="78"/>
      <c r="HP73" s="78"/>
      <c r="HQ73" s="78"/>
      <c r="HR73" s="78"/>
      <c r="HS73" s="78"/>
      <c r="HT73" s="78"/>
      <c r="HU73" s="78"/>
      <c r="HV73" s="78"/>
      <c r="HW73" s="78"/>
      <c r="HX73" s="78"/>
      <c r="HY73" s="78"/>
      <c r="HZ73" s="78"/>
      <c r="IA73" s="78"/>
      <c r="IB73" s="78"/>
      <c r="IC73" s="78"/>
      <c r="ID73" s="78"/>
      <c r="IE73" s="78"/>
      <c r="IF73" s="103"/>
    </row>
    <row r="74" s="29" customFormat="1" ht="23" hidden="1" customHeight="1" spans="2:240">
      <c r="B74" s="107" t="s">
        <v>1630</v>
      </c>
      <c r="C74" s="86"/>
      <c r="D74" s="108"/>
      <c r="E74" s="108">
        <v>0</v>
      </c>
      <c r="F74" s="79" t="s">
        <v>333</v>
      </c>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c r="EZ74" s="78"/>
      <c r="FA74" s="78"/>
      <c r="FB74" s="78"/>
      <c r="FC74" s="78"/>
      <c r="FD74" s="78"/>
      <c r="FE74" s="78"/>
      <c r="FF74" s="78"/>
      <c r="FG74" s="78"/>
      <c r="FH74" s="78"/>
      <c r="FI74" s="78"/>
      <c r="FJ74" s="78"/>
      <c r="FK74" s="78"/>
      <c r="FL74" s="78"/>
      <c r="FM74" s="78"/>
      <c r="FN74" s="78"/>
      <c r="FO74" s="78"/>
      <c r="FP74" s="78"/>
      <c r="FQ74" s="78"/>
      <c r="FR74" s="78"/>
      <c r="FS74" s="78"/>
      <c r="FT74" s="78"/>
      <c r="FU74" s="78"/>
      <c r="FV74" s="78"/>
      <c r="FW74" s="78"/>
      <c r="FX74" s="78"/>
      <c r="FY74" s="78"/>
      <c r="FZ74" s="78"/>
      <c r="GA74" s="78"/>
      <c r="GB74" s="78"/>
      <c r="GC74" s="78"/>
      <c r="GD74" s="78"/>
      <c r="GE74" s="78"/>
      <c r="GF74" s="78"/>
      <c r="GG74" s="78"/>
      <c r="GH74" s="78"/>
      <c r="GI74" s="78"/>
      <c r="GJ74" s="78"/>
      <c r="GK74" s="78"/>
      <c r="GL74" s="78"/>
      <c r="GM74" s="78"/>
      <c r="GN74" s="78"/>
      <c r="GO74" s="78"/>
      <c r="GP74" s="78"/>
      <c r="GQ74" s="78"/>
      <c r="GR74" s="78"/>
      <c r="GS74" s="78"/>
      <c r="GT74" s="78"/>
      <c r="GU74" s="78"/>
      <c r="GV74" s="78"/>
      <c r="GW74" s="78"/>
      <c r="GX74" s="78"/>
      <c r="GY74" s="78"/>
      <c r="GZ74" s="78"/>
      <c r="HA74" s="78"/>
      <c r="HB74" s="78"/>
      <c r="HC74" s="78"/>
      <c r="HD74" s="78"/>
      <c r="HE74" s="78"/>
      <c r="HF74" s="78"/>
      <c r="HG74" s="78"/>
      <c r="HH74" s="78"/>
      <c r="HI74" s="78"/>
      <c r="HJ74" s="78"/>
      <c r="HK74" s="78"/>
      <c r="HL74" s="78"/>
      <c r="HM74" s="78"/>
      <c r="HN74" s="78"/>
      <c r="HO74" s="78"/>
      <c r="HP74" s="78"/>
      <c r="HQ74" s="78"/>
      <c r="HR74" s="78"/>
      <c r="HS74" s="78"/>
      <c r="HT74" s="78"/>
      <c r="HU74" s="78"/>
      <c r="HV74" s="78"/>
      <c r="HW74" s="78"/>
      <c r="HX74" s="78"/>
      <c r="HY74" s="78"/>
      <c r="HZ74" s="78"/>
      <c r="IA74" s="78"/>
      <c r="IB74" s="78"/>
      <c r="IC74" s="78"/>
      <c r="ID74" s="78"/>
      <c r="IE74" s="78"/>
      <c r="IF74" s="103"/>
    </row>
    <row r="75" s="29" customFormat="1" ht="23" customHeight="1" spans="2:240">
      <c r="B75" s="98" t="s">
        <v>1605</v>
      </c>
      <c r="C75" s="71">
        <f>C76+C77+C78+C79+C80+C81</f>
        <v>21160</v>
      </c>
      <c r="D75" s="109">
        <f>D76+D77+D78+D79+D80+D81</f>
        <v>-10222</v>
      </c>
      <c r="E75" s="109">
        <f>E76+E77+E78+E79+E80+E81</f>
        <v>10938</v>
      </c>
      <c r="F75" s="77" t="s">
        <v>59</v>
      </c>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c r="FC75" s="78"/>
      <c r="FD75" s="78"/>
      <c r="FE75" s="78"/>
      <c r="FF75" s="78"/>
      <c r="FG75" s="78"/>
      <c r="FH75" s="78"/>
      <c r="FI75" s="78"/>
      <c r="FJ75" s="78"/>
      <c r="FK75" s="78"/>
      <c r="FL75" s="78"/>
      <c r="FM75" s="78"/>
      <c r="FN75" s="78"/>
      <c r="FO75" s="78"/>
      <c r="FP75" s="78"/>
      <c r="FQ75" s="78"/>
      <c r="FR75" s="78"/>
      <c r="FS75" s="78"/>
      <c r="FT75" s="78"/>
      <c r="FU75" s="78"/>
      <c r="FV75" s="78"/>
      <c r="FW75" s="78"/>
      <c r="FX75" s="78"/>
      <c r="FY75" s="78"/>
      <c r="FZ75" s="78"/>
      <c r="GA75" s="78"/>
      <c r="GB75" s="78"/>
      <c r="GC75" s="78"/>
      <c r="GD75" s="78"/>
      <c r="GE75" s="78"/>
      <c r="GF75" s="78"/>
      <c r="GG75" s="78"/>
      <c r="GH75" s="78"/>
      <c r="GI75" s="78"/>
      <c r="GJ75" s="78"/>
      <c r="GK75" s="78"/>
      <c r="GL75" s="78"/>
      <c r="GM75" s="78"/>
      <c r="GN75" s="78"/>
      <c r="GO75" s="78"/>
      <c r="GP75" s="78"/>
      <c r="GQ75" s="78"/>
      <c r="GR75" s="78"/>
      <c r="GS75" s="78"/>
      <c r="GT75" s="78"/>
      <c r="GU75" s="78"/>
      <c r="GV75" s="78"/>
      <c r="GW75" s="78"/>
      <c r="GX75" s="78"/>
      <c r="GY75" s="78"/>
      <c r="GZ75" s="78"/>
      <c r="HA75" s="78"/>
      <c r="HB75" s="78"/>
      <c r="HC75" s="78"/>
      <c r="HD75" s="78"/>
      <c r="HE75" s="78"/>
      <c r="HF75" s="78"/>
      <c r="HG75" s="78"/>
      <c r="HH75" s="78"/>
      <c r="HI75" s="78"/>
      <c r="HJ75" s="78"/>
      <c r="HK75" s="78"/>
      <c r="HL75" s="78"/>
      <c r="HM75" s="78"/>
      <c r="HN75" s="78"/>
      <c r="HO75" s="78"/>
      <c r="HP75" s="78"/>
      <c r="HQ75" s="78"/>
      <c r="HR75" s="78"/>
      <c r="HS75" s="78"/>
      <c r="HT75" s="78"/>
      <c r="HU75" s="78"/>
      <c r="HV75" s="78"/>
      <c r="HW75" s="78"/>
      <c r="HX75" s="78"/>
      <c r="HY75" s="78"/>
      <c r="HZ75" s="78"/>
      <c r="IA75" s="78"/>
      <c r="IB75" s="78"/>
      <c r="IC75" s="78"/>
      <c r="ID75" s="78"/>
      <c r="IE75" s="78"/>
      <c r="IF75" s="103"/>
    </row>
    <row r="76" s="33" customFormat="1" ht="23" customHeight="1" spans="1:16384">
      <c r="A76" s="29"/>
      <c r="B76" s="70" t="s">
        <v>1606</v>
      </c>
      <c r="C76" s="92">
        <v>5081</v>
      </c>
      <c r="D76" s="97">
        <v>-81</v>
      </c>
      <c r="E76" s="110">
        <f t="shared" ref="E76:E83" si="12">C76+D76</f>
        <v>5000</v>
      </c>
      <c r="F76" s="77" t="s">
        <v>59</v>
      </c>
      <c r="IF76" s="106"/>
      <c r="XEX76" s="29"/>
      <c r="XEY76" s="29"/>
      <c r="XEZ76" s="29"/>
      <c r="XFA76" s="29"/>
      <c r="XFB76" s="29"/>
      <c r="XFC76" s="29"/>
      <c r="XFD76" s="29"/>
    </row>
    <row r="77" s="33" customFormat="1" ht="23" customHeight="1" spans="2:240">
      <c r="B77" s="70" t="s">
        <v>1607</v>
      </c>
      <c r="C77" s="88">
        <v>1187</v>
      </c>
      <c r="D77" s="97"/>
      <c r="E77" s="110">
        <f t="shared" si="12"/>
        <v>1187</v>
      </c>
      <c r="F77" s="77" t="s">
        <v>59</v>
      </c>
      <c r="IF77" s="106"/>
    </row>
    <row r="78" s="33" customFormat="1" ht="23" customHeight="1" spans="2:240">
      <c r="B78" s="70" t="s">
        <v>1608</v>
      </c>
      <c r="C78" s="88">
        <v>10819</v>
      </c>
      <c r="D78" s="97">
        <v>-10219</v>
      </c>
      <c r="E78" s="110">
        <f t="shared" si="12"/>
        <v>600</v>
      </c>
      <c r="F78" s="77" t="s">
        <v>59</v>
      </c>
      <c r="IF78" s="106"/>
    </row>
    <row r="79" s="33" customFormat="1" ht="23" customHeight="1" spans="2:240">
      <c r="B79" s="70" t="s">
        <v>1609</v>
      </c>
      <c r="C79" s="88">
        <v>875</v>
      </c>
      <c r="D79" s="97"/>
      <c r="E79" s="110">
        <f t="shared" si="12"/>
        <v>875</v>
      </c>
      <c r="F79" s="77" t="s">
        <v>59</v>
      </c>
      <c r="IF79" s="106"/>
    </row>
    <row r="80" s="29" customFormat="1" ht="23" customHeight="1" spans="1:16384">
      <c r="A80" s="33"/>
      <c r="B80" s="70" t="s">
        <v>1296</v>
      </c>
      <c r="C80" s="88">
        <v>3191</v>
      </c>
      <c r="D80" s="97"/>
      <c r="E80" s="110">
        <f t="shared" si="12"/>
        <v>3191</v>
      </c>
      <c r="F80" s="77" t="s">
        <v>59</v>
      </c>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c r="EO80" s="78"/>
      <c r="EP80" s="78"/>
      <c r="EQ80" s="78"/>
      <c r="ER80" s="78"/>
      <c r="ES80" s="78"/>
      <c r="ET80" s="78"/>
      <c r="EU80" s="78"/>
      <c r="EV80" s="78"/>
      <c r="EW80" s="78"/>
      <c r="EX80" s="78"/>
      <c r="EY80" s="78"/>
      <c r="EZ80" s="78"/>
      <c r="FA80" s="78"/>
      <c r="FB80" s="78"/>
      <c r="FC80" s="78"/>
      <c r="FD80" s="78"/>
      <c r="FE80" s="78"/>
      <c r="FF80" s="78"/>
      <c r="FG80" s="78"/>
      <c r="FH80" s="78"/>
      <c r="FI80" s="78"/>
      <c r="FJ80" s="78"/>
      <c r="FK80" s="78"/>
      <c r="FL80" s="78"/>
      <c r="FM80" s="78"/>
      <c r="FN80" s="78"/>
      <c r="FO80" s="78"/>
      <c r="FP80" s="78"/>
      <c r="FQ80" s="78"/>
      <c r="FR80" s="78"/>
      <c r="FS80" s="78"/>
      <c r="FT80" s="78"/>
      <c r="FU80" s="78"/>
      <c r="FV80" s="78"/>
      <c r="FW80" s="78"/>
      <c r="FX80" s="78"/>
      <c r="FY80" s="78"/>
      <c r="FZ80" s="78"/>
      <c r="GA80" s="78"/>
      <c r="GB80" s="78"/>
      <c r="GC80" s="78"/>
      <c r="GD80" s="78"/>
      <c r="GE80" s="78"/>
      <c r="GF80" s="78"/>
      <c r="GG80" s="78"/>
      <c r="GH80" s="78"/>
      <c r="GI80" s="78"/>
      <c r="GJ80" s="78"/>
      <c r="GK80" s="78"/>
      <c r="GL80" s="78"/>
      <c r="GM80" s="78"/>
      <c r="GN80" s="78"/>
      <c r="GO80" s="78"/>
      <c r="GP80" s="78"/>
      <c r="GQ80" s="78"/>
      <c r="GR80" s="78"/>
      <c r="GS80" s="78"/>
      <c r="GT80" s="78"/>
      <c r="GU80" s="78"/>
      <c r="GV80" s="78"/>
      <c r="GW80" s="78"/>
      <c r="GX80" s="78"/>
      <c r="GY80" s="78"/>
      <c r="GZ80" s="78"/>
      <c r="HA80" s="78"/>
      <c r="HB80" s="78"/>
      <c r="HC80" s="78"/>
      <c r="HD80" s="78"/>
      <c r="HE80" s="78"/>
      <c r="HF80" s="78"/>
      <c r="HG80" s="78"/>
      <c r="HH80" s="78"/>
      <c r="HI80" s="78"/>
      <c r="HJ80" s="78"/>
      <c r="HK80" s="78"/>
      <c r="HL80" s="78"/>
      <c r="HM80" s="78"/>
      <c r="HN80" s="78"/>
      <c r="HO80" s="78"/>
      <c r="HP80" s="78"/>
      <c r="HQ80" s="78"/>
      <c r="HR80" s="78"/>
      <c r="HS80" s="78"/>
      <c r="HT80" s="78"/>
      <c r="HU80" s="78"/>
      <c r="HV80" s="78"/>
      <c r="HW80" s="78"/>
      <c r="HX80" s="78"/>
      <c r="HY80" s="78"/>
      <c r="HZ80" s="78"/>
      <c r="IA80" s="78"/>
      <c r="IB80" s="78"/>
      <c r="IC80" s="78"/>
      <c r="ID80" s="78"/>
      <c r="IE80" s="78"/>
      <c r="IF80" s="103"/>
      <c r="XEX80" s="33"/>
      <c r="XEY80" s="33"/>
      <c r="XEZ80" s="33"/>
      <c r="XFA80" s="33"/>
      <c r="XFB80" s="33"/>
      <c r="XFC80" s="33"/>
      <c r="XFD80" s="33"/>
    </row>
    <row r="81" s="29" customFormat="1" ht="23" customHeight="1" spans="2:240">
      <c r="B81" s="70" t="s">
        <v>1610</v>
      </c>
      <c r="C81" s="88">
        <v>7</v>
      </c>
      <c r="D81" s="97">
        <v>78</v>
      </c>
      <c r="E81" s="110">
        <f t="shared" si="12"/>
        <v>85</v>
      </c>
      <c r="F81" s="77" t="s">
        <v>59</v>
      </c>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c r="EO81" s="78"/>
      <c r="EP81" s="78"/>
      <c r="EQ81" s="78"/>
      <c r="ER81" s="78"/>
      <c r="ES81" s="78"/>
      <c r="ET81" s="78"/>
      <c r="EU81" s="78"/>
      <c r="EV81" s="78"/>
      <c r="EW81" s="78"/>
      <c r="EX81" s="78"/>
      <c r="EY81" s="78"/>
      <c r="EZ81" s="78"/>
      <c r="FA81" s="78"/>
      <c r="FB81" s="78"/>
      <c r="FC81" s="78"/>
      <c r="FD81" s="78"/>
      <c r="FE81" s="78"/>
      <c r="FF81" s="78"/>
      <c r="FG81" s="78"/>
      <c r="FH81" s="78"/>
      <c r="FI81" s="78"/>
      <c r="FJ81" s="78"/>
      <c r="FK81" s="78"/>
      <c r="FL81" s="78"/>
      <c r="FM81" s="78"/>
      <c r="FN81" s="78"/>
      <c r="FO81" s="78"/>
      <c r="FP81" s="78"/>
      <c r="FQ81" s="78"/>
      <c r="FR81" s="78"/>
      <c r="FS81" s="78"/>
      <c r="FT81" s="78"/>
      <c r="FU81" s="78"/>
      <c r="FV81" s="78"/>
      <c r="FW81" s="78"/>
      <c r="FX81" s="78"/>
      <c r="FY81" s="78"/>
      <c r="FZ81" s="78"/>
      <c r="GA81" s="78"/>
      <c r="GB81" s="78"/>
      <c r="GC81" s="78"/>
      <c r="GD81" s="78"/>
      <c r="GE81" s="78"/>
      <c r="GF81" s="78"/>
      <c r="GG81" s="78"/>
      <c r="GH81" s="78"/>
      <c r="GI81" s="78"/>
      <c r="GJ81" s="78"/>
      <c r="GK81" s="78"/>
      <c r="GL81" s="78"/>
      <c r="GM81" s="78"/>
      <c r="GN81" s="78"/>
      <c r="GO81" s="78"/>
      <c r="GP81" s="78"/>
      <c r="GQ81" s="78"/>
      <c r="GR81" s="78"/>
      <c r="GS81" s="78"/>
      <c r="GT81" s="78"/>
      <c r="GU81" s="78"/>
      <c r="GV81" s="78"/>
      <c r="GW81" s="78"/>
      <c r="GX81" s="78"/>
      <c r="GY81" s="78"/>
      <c r="GZ81" s="78"/>
      <c r="HA81" s="78"/>
      <c r="HB81" s="78"/>
      <c r="HC81" s="78"/>
      <c r="HD81" s="78"/>
      <c r="HE81" s="78"/>
      <c r="HF81" s="78"/>
      <c r="HG81" s="78"/>
      <c r="HH81" s="78"/>
      <c r="HI81" s="78"/>
      <c r="HJ81" s="78"/>
      <c r="HK81" s="78"/>
      <c r="HL81" s="78"/>
      <c r="HM81" s="78"/>
      <c r="HN81" s="78"/>
      <c r="HO81" s="78"/>
      <c r="HP81" s="78"/>
      <c r="HQ81" s="78"/>
      <c r="HR81" s="78"/>
      <c r="HS81" s="78"/>
      <c r="HT81" s="78"/>
      <c r="HU81" s="78"/>
      <c r="HV81" s="78"/>
      <c r="HW81" s="78"/>
      <c r="HX81" s="78"/>
      <c r="HY81" s="78"/>
      <c r="HZ81" s="78"/>
      <c r="IA81" s="78"/>
      <c r="IB81" s="78"/>
      <c r="IC81" s="78"/>
      <c r="ID81" s="78"/>
      <c r="IE81" s="78"/>
      <c r="IF81" s="103"/>
    </row>
    <row r="82" s="29" customFormat="1" ht="23" hidden="1" customHeight="1" spans="2:240">
      <c r="B82" s="98" t="s">
        <v>1577</v>
      </c>
      <c r="C82" s="90"/>
      <c r="D82" s="99">
        <v>8660</v>
      </c>
      <c r="E82" s="110">
        <f t="shared" si="12"/>
        <v>8660</v>
      </c>
      <c r="F82" s="79" t="s">
        <v>333</v>
      </c>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c r="EO82" s="78"/>
      <c r="EP82" s="78"/>
      <c r="EQ82" s="78"/>
      <c r="ER82" s="78"/>
      <c r="ES82" s="78"/>
      <c r="ET82" s="78"/>
      <c r="EU82" s="78"/>
      <c r="EV82" s="78"/>
      <c r="EW82" s="78"/>
      <c r="EX82" s="78"/>
      <c r="EY82" s="78"/>
      <c r="EZ82" s="78"/>
      <c r="FA82" s="78"/>
      <c r="FB82" s="78"/>
      <c r="FC82" s="78"/>
      <c r="FD82" s="78"/>
      <c r="FE82" s="78"/>
      <c r="FF82" s="78"/>
      <c r="FG82" s="78"/>
      <c r="FH82" s="78"/>
      <c r="FI82" s="78"/>
      <c r="FJ82" s="78"/>
      <c r="FK82" s="78"/>
      <c r="FL82" s="78"/>
      <c r="FM82" s="78"/>
      <c r="FN82" s="78"/>
      <c r="FO82" s="78"/>
      <c r="FP82" s="78"/>
      <c r="FQ82" s="78"/>
      <c r="FR82" s="78"/>
      <c r="FS82" s="78"/>
      <c r="FT82" s="78"/>
      <c r="FU82" s="78"/>
      <c r="FV82" s="78"/>
      <c r="FW82" s="78"/>
      <c r="FX82" s="78"/>
      <c r="FY82" s="78"/>
      <c r="FZ82" s="78"/>
      <c r="GA82" s="78"/>
      <c r="GB82" s="78"/>
      <c r="GC82" s="78"/>
      <c r="GD82" s="78"/>
      <c r="GE82" s="78"/>
      <c r="GF82" s="78"/>
      <c r="GG82" s="78"/>
      <c r="GH82" s="78"/>
      <c r="GI82" s="78"/>
      <c r="GJ82" s="78"/>
      <c r="GK82" s="78"/>
      <c r="GL82" s="78"/>
      <c r="GM82" s="78"/>
      <c r="GN82" s="78"/>
      <c r="GO82" s="78"/>
      <c r="GP82" s="78"/>
      <c r="GQ82" s="78"/>
      <c r="GR82" s="78"/>
      <c r="GS82" s="78"/>
      <c r="GT82" s="78"/>
      <c r="GU82" s="78"/>
      <c r="GV82" s="78"/>
      <c r="GW82" s="78"/>
      <c r="GX82" s="78"/>
      <c r="GY82" s="78"/>
      <c r="GZ82" s="78"/>
      <c r="HA82" s="78"/>
      <c r="HB82" s="78"/>
      <c r="HC82" s="78"/>
      <c r="HD82" s="78"/>
      <c r="HE82" s="78"/>
      <c r="HF82" s="78"/>
      <c r="HG82" s="78"/>
      <c r="HH82" s="78"/>
      <c r="HI82" s="78"/>
      <c r="HJ82" s="78"/>
      <c r="HK82" s="78"/>
      <c r="HL82" s="78"/>
      <c r="HM82" s="78"/>
      <c r="HN82" s="78"/>
      <c r="HO82" s="78"/>
      <c r="HP82" s="78"/>
      <c r="HQ82" s="78"/>
      <c r="HR82" s="78"/>
      <c r="HS82" s="78"/>
      <c r="HT82" s="78"/>
      <c r="HU82" s="78"/>
      <c r="HV82" s="78"/>
      <c r="HW82" s="78"/>
      <c r="HX82" s="78"/>
      <c r="HY82" s="78"/>
      <c r="HZ82" s="78"/>
      <c r="IA82" s="78"/>
      <c r="IB82" s="78"/>
      <c r="IC82" s="78"/>
      <c r="ID82" s="78"/>
      <c r="IE82" s="78"/>
      <c r="IF82" s="103"/>
    </row>
    <row r="83" s="33" customFormat="1" ht="23" hidden="1" customHeight="1" spans="1:16384">
      <c r="A83" s="29"/>
      <c r="B83" s="98" t="s">
        <v>1611</v>
      </c>
      <c r="C83" s="90"/>
      <c r="D83" s="99"/>
      <c r="E83" s="110">
        <f t="shared" si="12"/>
        <v>0</v>
      </c>
      <c r="F83" s="79" t="s">
        <v>333</v>
      </c>
      <c r="IF83" s="106"/>
      <c r="XEX83" s="29"/>
      <c r="XEY83" s="29"/>
      <c r="XEZ83" s="29"/>
      <c r="XFA83" s="29"/>
      <c r="XFB83" s="29"/>
      <c r="XFC83" s="29"/>
      <c r="XFD83" s="29"/>
    </row>
    <row r="84" s="33" customFormat="1" ht="23" customHeight="1" spans="2:240">
      <c r="B84" s="111" t="s">
        <v>1612</v>
      </c>
      <c r="C84" s="67">
        <f>C75+C82+C83</f>
        <v>21160</v>
      </c>
      <c r="D84" s="109">
        <f>D75+D82+D83</f>
        <v>-1562</v>
      </c>
      <c r="E84" s="109">
        <f>E75+E82+E83</f>
        <v>19598</v>
      </c>
      <c r="F84" s="77" t="s">
        <v>59</v>
      </c>
      <c r="IF84" s="106"/>
    </row>
    <row r="85" s="33" customFormat="1" ht="23" customHeight="1" spans="2:240">
      <c r="B85" s="111" t="s">
        <v>1613</v>
      </c>
      <c r="C85" s="90">
        <v>50039</v>
      </c>
      <c r="D85" s="99">
        <v>-4059</v>
      </c>
      <c r="E85" s="109">
        <f t="shared" ref="E85:E92" si="13">C85+D85</f>
        <v>45980</v>
      </c>
      <c r="F85" s="77" t="s">
        <v>59</v>
      </c>
      <c r="IF85" s="106"/>
    </row>
    <row r="86" s="33" customFormat="1" ht="23" customHeight="1" spans="2:240">
      <c r="B86" s="111" t="s">
        <v>1582</v>
      </c>
      <c r="C86" s="91">
        <f>C85+C84</f>
        <v>71199</v>
      </c>
      <c r="D86" s="109">
        <f>D85+D84</f>
        <v>-5621</v>
      </c>
      <c r="E86" s="109">
        <f>E85+E84</f>
        <v>65578</v>
      </c>
      <c r="F86" s="77" t="s">
        <v>59</v>
      </c>
      <c r="IF86" s="106"/>
    </row>
    <row r="87" s="33" customFormat="1" ht="23" customHeight="1" spans="2:240">
      <c r="B87" s="98" t="s">
        <v>1614</v>
      </c>
      <c r="C87" s="67">
        <f>C88+C89+C90</f>
        <v>11210</v>
      </c>
      <c r="D87" s="109">
        <f>D88+D89+D90</f>
        <v>485</v>
      </c>
      <c r="E87" s="109">
        <f>E88+E89+E90</f>
        <v>11695</v>
      </c>
      <c r="F87" s="77" t="s">
        <v>59</v>
      </c>
      <c r="IF87" s="106"/>
    </row>
    <row r="88" s="33" customFormat="1" ht="23" customHeight="1" spans="2:6">
      <c r="B88" s="70" t="s">
        <v>1615</v>
      </c>
      <c r="C88" s="88">
        <v>11194</v>
      </c>
      <c r="D88" s="97">
        <v>480</v>
      </c>
      <c r="E88" s="110">
        <f t="shared" si="13"/>
        <v>11674</v>
      </c>
      <c r="F88" s="77" t="s">
        <v>59</v>
      </c>
    </row>
    <row r="89" s="35" customFormat="1" ht="23" customHeight="1" spans="1:16384">
      <c r="A89" s="33"/>
      <c r="B89" s="70" t="s">
        <v>1616</v>
      </c>
      <c r="C89" s="88">
        <v>1</v>
      </c>
      <c r="D89" s="97">
        <v>5</v>
      </c>
      <c r="E89" s="110">
        <f t="shared" si="13"/>
        <v>6</v>
      </c>
      <c r="F89" s="77" t="s">
        <v>59</v>
      </c>
      <c r="XEX89" s="33"/>
      <c r="XEY89" s="33"/>
      <c r="XEZ89" s="33"/>
      <c r="XFA89" s="33"/>
      <c r="XFB89" s="33"/>
      <c r="XFC89" s="33"/>
      <c r="XFD89" s="33"/>
    </row>
    <row r="90" s="32" customFormat="1" ht="23" customHeight="1" spans="1:16384">
      <c r="A90" s="35"/>
      <c r="B90" s="70" t="s">
        <v>1617</v>
      </c>
      <c r="C90" s="88">
        <v>15</v>
      </c>
      <c r="D90" s="97"/>
      <c r="E90" s="112">
        <f t="shared" si="13"/>
        <v>15</v>
      </c>
      <c r="F90" s="77" t="s">
        <v>59</v>
      </c>
      <c r="XEX90" s="35"/>
      <c r="XEY90" s="35"/>
      <c r="XEZ90" s="35"/>
      <c r="XFA90" s="35"/>
      <c r="XFB90" s="35"/>
      <c r="XFC90" s="35"/>
      <c r="XFD90" s="35"/>
    </row>
    <row r="91" s="25" customFormat="1" ht="23" hidden="1" customHeight="1" spans="1:16384">
      <c r="A91" s="32"/>
      <c r="B91" s="98" t="s">
        <v>1578</v>
      </c>
      <c r="C91" s="90"/>
      <c r="D91" s="99"/>
      <c r="E91" s="113">
        <f t="shared" si="13"/>
        <v>0</v>
      </c>
      <c r="F91" s="79" t="s">
        <v>333</v>
      </c>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c r="CT91" s="55"/>
      <c r="CU91" s="55"/>
      <c r="CV91" s="55"/>
      <c r="CW91" s="55"/>
      <c r="CX91" s="55"/>
      <c r="CY91" s="55"/>
      <c r="CZ91" s="55"/>
      <c r="DA91" s="55"/>
      <c r="DB91" s="55"/>
      <c r="DC91" s="55"/>
      <c r="DD91" s="55"/>
      <c r="DE91" s="55"/>
      <c r="DF91" s="55"/>
      <c r="DG91" s="55"/>
      <c r="DH91" s="55"/>
      <c r="DI91" s="55"/>
      <c r="DJ91" s="55"/>
      <c r="DK91" s="55"/>
      <c r="DL91" s="55"/>
      <c r="DM91" s="55"/>
      <c r="DN91" s="55"/>
      <c r="DO91" s="55"/>
      <c r="DP91" s="55"/>
      <c r="DQ91" s="55"/>
      <c r="DR91" s="55"/>
      <c r="DS91" s="55"/>
      <c r="DT91" s="55"/>
      <c r="DU91" s="55"/>
      <c r="DV91" s="55"/>
      <c r="DW91" s="55"/>
      <c r="DX91" s="55"/>
      <c r="DY91" s="55"/>
      <c r="DZ91" s="55"/>
      <c r="EA91" s="55"/>
      <c r="EB91" s="55"/>
      <c r="EC91" s="55"/>
      <c r="ED91" s="55"/>
      <c r="EE91" s="55"/>
      <c r="EF91" s="55"/>
      <c r="EG91" s="55"/>
      <c r="EH91" s="55"/>
      <c r="EI91" s="55"/>
      <c r="EJ91" s="55"/>
      <c r="EK91" s="55"/>
      <c r="EL91" s="55"/>
      <c r="EM91" s="55"/>
      <c r="EN91" s="55"/>
      <c r="EO91" s="55"/>
      <c r="EP91" s="55"/>
      <c r="EQ91" s="55"/>
      <c r="ER91" s="55"/>
      <c r="ES91" s="55"/>
      <c r="ET91" s="55"/>
      <c r="EU91" s="55"/>
      <c r="EV91" s="55"/>
      <c r="EW91" s="55"/>
      <c r="EX91" s="55"/>
      <c r="EY91" s="55"/>
      <c r="EZ91" s="55"/>
      <c r="FA91" s="55"/>
      <c r="FB91" s="55"/>
      <c r="FC91" s="55"/>
      <c r="FD91" s="55"/>
      <c r="FE91" s="55"/>
      <c r="FF91" s="55"/>
      <c r="FG91" s="55"/>
      <c r="FH91" s="55"/>
      <c r="FI91" s="55"/>
      <c r="FJ91" s="55"/>
      <c r="FK91" s="55"/>
      <c r="FL91" s="55"/>
      <c r="FM91" s="55"/>
      <c r="FN91" s="55"/>
      <c r="FO91" s="55"/>
      <c r="FP91" s="55"/>
      <c r="FQ91" s="55"/>
      <c r="FR91" s="55"/>
      <c r="FS91" s="55"/>
      <c r="FT91" s="55"/>
      <c r="FU91" s="55"/>
      <c r="FV91" s="55"/>
      <c r="FW91" s="55"/>
      <c r="FX91" s="55"/>
      <c r="FY91" s="55"/>
      <c r="FZ91" s="55"/>
      <c r="GA91" s="55"/>
      <c r="GB91" s="55"/>
      <c r="GC91" s="55"/>
      <c r="GD91" s="55"/>
      <c r="GE91" s="55"/>
      <c r="GF91" s="55"/>
      <c r="GG91" s="55"/>
      <c r="GH91" s="55"/>
      <c r="GI91" s="55"/>
      <c r="GJ91" s="55"/>
      <c r="GK91" s="55"/>
      <c r="GL91" s="55"/>
      <c r="GM91" s="55"/>
      <c r="GN91" s="55"/>
      <c r="GO91" s="55"/>
      <c r="GP91" s="55"/>
      <c r="GQ91" s="55"/>
      <c r="GR91" s="55"/>
      <c r="GS91" s="55"/>
      <c r="GT91" s="55"/>
      <c r="GU91" s="55"/>
      <c r="GV91" s="55"/>
      <c r="GW91" s="55"/>
      <c r="GX91" s="55"/>
      <c r="GY91" s="55"/>
      <c r="GZ91" s="55"/>
      <c r="HA91" s="55"/>
      <c r="HB91" s="55"/>
      <c r="HC91" s="55"/>
      <c r="HD91" s="55"/>
      <c r="HE91" s="55"/>
      <c r="HF91" s="55"/>
      <c r="HG91" s="55"/>
      <c r="HH91" s="55"/>
      <c r="HI91" s="55"/>
      <c r="HJ91" s="55"/>
      <c r="HK91" s="55"/>
      <c r="HL91" s="55"/>
      <c r="HM91" s="55"/>
      <c r="HN91" s="55"/>
      <c r="HO91" s="55"/>
      <c r="HP91" s="55"/>
      <c r="HQ91" s="55"/>
      <c r="HR91" s="55"/>
      <c r="HS91" s="55"/>
      <c r="HT91" s="55"/>
      <c r="HU91" s="55"/>
      <c r="HV91" s="55"/>
      <c r="HW91" s="55"/>
      <c r="HX91" s="55"/>
      <c r="HY91" s="55"/>
      <c r="HZ91" s="55"/>
      <c r="IA91" s="55"/>
      <c r="IB91" s="55"/>
      <c r="IC91" s="55"/>
      <c r="ID91" s="55"/>
      <c r="IE91" s="55"/>
      <c r="IF91" s="30"/>
      <c r="IG91" s="55"/>
      <c r="IH91" s="55"/>
      <c r="II91" s="55"/>
      <c r="IJ91" s="55"/>
      <c r="XEX91" s="32"/>
      <c r="XEY91" s="32"/>
      <c r="XEZ91" s="32"/>
      <c r="XFA91" s="32"/>
      <c r="XFB91" s="32"/>
      <c r="XFC91" s="32"/>
      <c r="XFD91" s="32"/>
    </row>
    <row r="92" s="25" customFormat="1" ht="23" hidden="1" customHeight="1" spans="2:244">
      <c r="B92" s="98" t="s">
        <v>1618</v>
      </c>
      <c r="C92" s="90"/>
      <c r="D92" s="99">
        <v>18383</v>
      </c>
      <c r="E92" s="113">
        <f t="shared" si="13"/>
        <v>18383</v>
      </c>
      <c r="F92" s="79" t="s">
        <v>333</v>
      </c>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c r="CT92" s="55"/>
      <c r="CU92" s="55"/>
      <c r="CV92" s="55"/>
      <c r="CW92" s="55"/>
      <c r="CX92" s="55"/>
      <c r="CY92" s="55"/>
      <c r="CZ92" s="55"/>
      <c r="DA92" s="55"/>
      <c r="DB92" s="55"/>
      <c r="DC92" s="55"/>
      <c r="DD92" s="55"/>
      <c r="DE92" s="55"/>
      <c r="DF92" s="55"/>
      <c r="DG92" s="55"/>
      <c r="DH92" s="55"/>
      <c r="DI92" s="55"/>
      <c r="DJ92" s="55"/>
      <c r="DK92" s="55"/>
      <c r="DL92" s="55"/>
      <c r="DM92" s="55"/>
      <c r="DN92" s="55"/>
      <c r="DO92" s="55"/>
      <c r="DP92" s="55"/>
      <c r="DQ92" s="55"/>
      <c r="DR92" s="55"/>
      <c r="DS92" s="55"/>
      <c r="DT92" s="55"/>
      <c r="DU92" s="55"/>
      <c r="DV92" s="55"/>
      <c r="DW92" s="55"/>
      <c r="DX92" s="55"/>
      <c r="DY92" s="55"/>
      <c r="DZ92" s="55"/>
      <c r="EA92" s="55"/>
      <c r="EB92" s="55"/>
      <c r="EC92" s="55"/>
      <c r="ED92" s="55"/>
      <c r="EE92" s="55"/>
      <c r="EF92" s="55"/>
      <c r="EG92" s="55"/>
      <c r="EH92" s="55"/>
      <c r="EI92" s="55"/>
      <c r="EJ92" s="55"/>
      <c r="EK92" s="55"/>
      <c r="EL92" s="55"/>
      <c r="EM92" s="55"/>
      <c r="EN92" s="55"/>
      <c r="EO92" s="55"/>
      <c r="EP92" s="55"/>
      <c r="EQ92" s="55"/>
      <c r="ER92" s="55"/>
      <c r="ES92" s="55"/>
      <c r="ET92" s="55"/>
      <c r="EU92" s="55"/>
      <c r="EV92" s="55"/>
      <c r="EW92" s="55"/>
      <c r="EX92" s="55"/>
      <c r="EY92" s="55"/>
      <c r="EZ92" s="55"/>
      <c r="FA92" s="55"/>
      <c r="FB92" s="55"/>
      <c r="FC92" s="55"/>
      <c r="FD92" s="55"/>
      <c r="FE92" s="55"/>
      <c r="FF92" s="55"/>
      <c r="FG92" s="55"/>
      <c r="FH92" s="55"/>
      <c r="FI92" s="55"/>
      <c r="FJ92" s="55"/>
      <c r="FK92" s="55"/>
      <c r="FL92" s="55"/>
      <c r="FM92" s="55"/>
      <c r="FN92" s="55"/>
      <c r="FO92" s="55"/>
      <c r="FP92" s="55"/>
      <c r="FQ92" s="55"/>
      <c r="FR92" s="55"/>
      <c r="FS92" s="55"/>
      <c r="FT92" s="55"/>
      <c r="FU92" s="55"/>
      <c r="FV92" s="55"/>
      <c r="FW92" s="55"/>
      <c r="FX92" s="55"/>
      <c r="FY92" s="55"/>
      <c r="FZ92" s="55"/>
      <c r="GA92" s="55"/>
      <c r="GB92" s="55"/>
      <c r="GC92" s="55"/>
      <c r="GD92" s="55"/>
      <c r="GE92" s="55"/>
      <c r="GF92" s="55"/>
      <c r="GG92" s="55"/>
      <c r="GH92" s="55"/>
      <c r="GI92" s="55"/>
      <c r="GJ92" s="55"/>
      <c r="GK92" s="55"/>
      <c r="GL92" s="55"/>
      <c r="GM92" s="55"/>
      <c r="GN92" s="55"/>
      <c r="GO92" s="55"/>
      <c r="GP92" s="55"/>
      <c r="GQ92" s="55"/>
      <c r="GR92" s="55"/>
      <c r="GS92" s="55"/>
      <c r="GT92" s="55"/>
      <c r="GU92" s="55"/>
      <c r="GV92" s="55"/>
      <c r="GW92" s="55"/>
      <c r="GX92" s="55"/>
      <c r="GY92" s="55"/>
      <c r="GZ92" s="55"/>
      <c r="HA92" s="55"/>
      <c r="HB92" s="55"/>
      <c r="HC92" s="55"/>
      <c r="HD92" s="55"/>
      <c r="HE92" s="55"/>
      <c r="HF92" s="55"/>
      <c r="HG92" s="55"/>
      <c r="HH92" s="55"/>
      <c r="HI92" s="55"/>
      <c r="HJ92" s="55"/>
      <c r="HK92" s="55"/>
      <c r="HL92" s="55"/>
      <c r="HM92" s="55"/>
      <c r="HN92" s="55"/>
      <c r="HO92" s="55"/>
      <c r="HP92" s="55"/>
      <c r="HQ92" s="55"/>
      <c r="HR92" s="55"/>
      <c r="HS92" s="55"/>
      <c r="HT92" s="55"/>
      <c r="HU92" s="55"/>
      <c r="HV92" s="55"/>
      <c r="HW92" s="55"/>
      <c r="HX92" s="55"/>
      <c r="HY92" s="55"/>
      <c r="HZ92" s="55"/>
      <c r="IA92" s="55"/>
      <c r="IB92" s="55"/>
      <c r="IC92" s="55"/>
      <c r="ID92" s="55"/>
      <c r="IE92" s="55"/>
      <c r="IF92" s="105"/>
      <c r="IG92" s="55"/>
      <c r="IH92" s="55"/>
      <c r="II92" s="55"/>
      <c r="IJ92" s="55"/>
    </row>
    <row r="93" s="36" customFormat="1" ht="23" customHeight="1" spans="1:16384">
      <c r="A93" s="25"/>
      <c r="B93" s="111" t="s">
        <v>1619</v>
      </c>
      <c r="C93" s="67">
        <f>C87+C91+C92</f>
        <v>11210</v>
      </c>
      <c r="D93" s="109">
        <f>D87+D91+D92</f>
        <v>18868</v>
      </c>
      <c r="E93" s="109">
        <f>E87+E91+E92</f>
        <v>30078</v>
      </c>
      <c r="F93" s="77" t="s">
        <v>59</v>
      </c>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c r="AU93" s="105"/>
      <c r="AV93" s="105"/>
      <c r="AW93" s="105"/>
      <c r="AX93" s="105"/>
      <c r="AY93" s="105"/>
      <c r="AZ93" s="105"/>
      <c r="BA93" s="105"/>
      <c r="BB93" s="105"/>
      <c r="BC93" s="105"/>
      <c r="BD93" s="105"/>
      <c r="BE93" s="105"/>
      <c r="BF93" s="105"/>
      <c r="BG93" s="105"/>
      <c r="BH93" s="105"/>
      <c r="BI93" s="105"/>
      <c r="BJ93" s="105"/>
      <c r="BK93" s="105"/>
      <c r="BL93" s="105"/>
      <c r="BM93" s="105"/>
      <c r="BN93" s="105"/>
      <c r="BO93" s="105"/>
      <c r="BP93" s="105"/>
      <c r="BQ93" s="105"/>
      <c r="BR93" s="105"/>
      <c r="BS93" s="105"/>
      <c r="BT93" s="105"/>
      <c r="BU93" s="105"/>
      <c r="BV93" s="105"/>
      <c r="BW93" s="105"/>
      <c r="BX93" s="105"/>
      <c r="BY93" s="105"/>
      <c r="BZ93" s="105"/>
      <c r="CA93" s="105"/>
      <c r="CB93" s="105"/>
      <c r="CC93" s="105"/>
      <c r="CD93" s="105"/>
      <c r="CE93" s="105"/>
      <c r="CF93" s="105"/>
      <c r="CG93" s="105"/>
      <c r="CH93" s="105"/>
      <c r="CI93" s="105"/>
      <c r="CJ93" s="105"/>
      <c r="CK93" s="105"/>
      <c r="CL93" s="105"/>
      <c r="CM93" s="105"/>
      <c r="CN93" s="105"/>
      <c r="CO93" s="105"/>
      <c r="CP93" s="105"/>
      <c r="CQ93" s="105"/>
      <c r="CR93" s="105"/>
      <c r="CS93" s="105"/>
      <c r="CT93" s="105"/>
      <c r="CU93" s="105"/>
      <c r="CV93" s="105"/>
      <c r="CW93" s="105"/>
      <c r="CX93" s="105"/>
      <c r="CY93" s="105"/>
      <c r="CZ93" s="105"/>
      <c r="DA93" s="105"/>
      <c r="DB93" s="105"/>
      <c r="DC93" s="105"/>
      <c r="DD93" s="105"/>
      <c r="DE93" s="105"/>
      <c r="DF93" s="105"/>
      <c r="DG93" s="105"/>
      <c r="DH93" s="105"/>
      <c r="DI93" s="105"/>
      <c r="DJ93" s="105"/>
      <c r="DK93" s="105"/>
      <c r="DL93" s="105"/>
      <c r="DM93" s="105"/>
      <c r="DN93" s="105"/>
      <c r="DO93" s="105"/>
      <c r="DP93" s="105"/>
      <c r="DQ93" s="105"/>
      <c r="DR93" s="105"/>
      <c r="DS93" s="105"/>
      <c r="DT93" s="105"/>
      <c r="DU93" s="105"/>
      <c r="DV93" s="105"/>
      <c r="DW93" s="105"/>
      <c r="DX93" s="105"/>
      <c r="DY93" s="105"/>
      <c r="DZ93" s="105"/>
      <c r="EA93" s="105"/>
      <c r="EB93" s="105"/>
      <c r="EC93" s="105"/>
      <c r="ED93" s="105"/>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05"/>
      <c r="FM93" s="105"/>
      <c r="FN93" s="105"/>
      <c r="FO93" s="105"/>
      <c r="FP93" s="105"/>
      <c r="FQ93" s="105"/>
      <c r="FR93" s="105"/>
      <c r="FS93" s="105"/>
      <c r="FT93" s="105"/>
      <c r="FU93" s="105"/>
      <c r="FV93" s="105"/>
      <c r="FW93" s="105"/>
      <c r="FX93" s="105"/>
      <c r="FY93" s="105"/>
      <c r="FZ93" s="105"/>
      <c r="GA93" s="105"/>
      <c r="GB93" s="105"/>
      <c r="GC93" s="105"/>
      <c r="GD93" s="105"/>
      <c r="GE93" s="105"/>
      <c r="GF93" s="105"/>
      <c r="GG93" s="105"/>
      <c r="GH93" s="105"/>
      <c r="GI93" s="105"/>
      <c r="GJ93" s="105"/>
      <c r="GK93" s="105"/>
      <c r="GL93" s="105"/>
      <c r="GM93" s="105"/>
      <c r="GN93" s="105"/>
      <c r="GO93" s="105"/>
      <c r="GP93" s="105"/>
      <c r="GQ93" s="105"/>
      <c r="GR93" s="105"/>
      <c r="GS93" s="105"/>
      <c r="GT93" s="105"/>
      <c r="GU93" s="105"/>
      <c r="GV93" s="105"/>
      <c r="GW93" s="105"/>
      <c r="GX93" s="105"/>
      <c r="GY93" s="105"/>
      <c r="GZ93" s="105"/>
      <c r="HA93" s="105"/>
      <c r="HB93" s="105"/>
      <c r="HC93" s="105"/>
      <c r="HD93" s="105"/>
      <c r="HE93" s="105"/>
      <c r="HF93" s="105"/>
      <c r="HG93" s="105"/>
      <c r="HH93" s="105"/>
      <c r="HI93" s="105"/>
      <c r="HJ93" s="105"/>
      <c r="HK93" s="105"/>
      <c r="HL93" s="105"/>
      <c r="HM93" s="105"/>
      <c r="HN93" s="105"/>
      <c r="HO93" s="105"/>
      <c r="HP93" s="105"/>
      <c r="HQ93" s="105"/>
      <c r="HR93" s="105"/>
      <c r="HS93" s="105"/>
      <c r="HT93" s="105"/>
      <c r="HU93" s="105"/>
      <c r="HV93" s="105"/>
      <c r="HW93" s="105"/>
      <c r="HX93" s="105"/>
      <c r="HY93" s="105"/>
      <c r="HZ93" s="105"/>
      <c r="IA93" s="105"/>
      <c r="IB93" s="105"/>
      <c r="IC93" s="105"/>
      <c r="ID93" s="105"/>
      <c r="IE93" s="105"/>
      <c r="IF93" s="114"/>
      <c r="XEX93" s="25"/>
      <c r="XEY93" s="25"/>
      <c r="XEZ93" s="25"/>
      <c r="XFA93" s="25"/>
      <c r="XFB93" s="25"/>
      <c r="XFC93" s="25"/>
      <c r="XFD93" s="25"/>
    </row>
    <row r="94" s="36" customFormat="1" ht="23" customHeight="1" spans="2:240">
      <c r="B94" s="111" t="s">
        <v>1620</v>
      </c>
      <c r="C94" s="67">
        <f>C84-C93</f>
        <v>9950</v>
      </c>
      <c r="D94" s="109">
        <f>D84-D93</f>
        <v>-20430</v>
      </c>
      <c r="E94" s="109">
        <f>E84-E93</f>
        <v>-10480</v>
      </c>
      <c r="F94" s="77" t="s">
        <v>59</v>
      </c>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c r="BM94" s="105"/>
      <c r="BN94" s="105"/>
      <c r="BO94" s="105"/>
      <c r="BP94" s="105"/>
      <c r="BQ94" s="105"/>
      <c r="BR94" s="105"/>
      <c r="BS94" s="105"/>
      <c r="BT94" s="105"/>
      <c r="BU94" s="105"/>
      <c r="BV94" s="105"/>
      <c r="BW94" s="105"/>
      <c r="BX94" s="105"/>
      <c r="BY94" s="105"/>
      <c r="BZ94" s="105"/>
      <c r="CA94" s="105"/>
      <c r="CB94" s="105"/>
      <c r="CC94" s="105"/>
      <c r="CD94" s="105"/>
      <c r="CE94" s="105"/>
      <c r="CF94" s="105"/>
      <c r="CG94" s="105"/>
      <c r="CH94" s="105"/>
      <c r="CI94" s="105"/>
      <c r="CJ94" s="105"/>
      <c r="CK94" s="105"/>
      <c r="CL94" s="105"/>
      <c r="CM94" s="105"/>
      <c r="CN94" s="105"/>
      <c r="CO94" s="105"/>
      <c r="CP94" s="105"/>
      <c r="CQ94" s="105"/>
      <c r="CR94" s="105"/>
      <c r="CS94" s="105"/>
      <c r="CT94" s="105"/>
      <c r="CU94" s="105"/>
      <c r="CV94" s="105"/>
      <c r="CW94" s="105"/>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05"/>
      <c r="EB94" s="105"/>
      <c r="EC94" s="105"/>
      <c r="ED94" s="105"/>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05"/>
      <c r="FM94" s="105"/>
      <c r="FN94" s="105"/>
      <c r="FO94" s="105"/>
      <c r="FP94" s="105"/>
      <c r="FQ94" s="105"/>
      <c r="FR94" s="105"/>
      <c r="FS94" s="105"/>
      <c r="FT94" s="105"/>
      <c r="FU94" s="105"/>
      <c r="FV94" s="105"/>
      <c r="FW94" s="105"/>
      <c r="FX94" s="105"/>
      <c r="FY94" s="105"/>
      <c r="FZ94" s="105"/>
      <c r="GA94" s="105"/>
      <c r="GB94" s="105"/>
      <c r="GC94" s="105"/>
      <c r="GD94" s="105"/>
      <c r="GE94" s="105"/>
      <c r="GF94" s="105"/>
      <c r="GG94" s="105"/>
      <c r="GH94" s="105"/>
      <c r="GI94" s="105"/>
      <c r="GJ94" s="105"/>
      <c r="GK94" s="105"/>
      <c r="GL94" s="105"/>
      <c r="GM94" s="105"/>
      <c r="GN94" s="105"/>
      <c r="GO94" s="105"/>
      <c r="GP94" s="105"/>
      <c r="GQ94" s="105"/>
      <c r="GR94" s="105"/>
      <c r="GS94" s="105"/>
      <c r="GT94" s="105"/>
      <c r="GU94" s="105"/>
      <c r="GV94" s="105"/>
      <c r="GW94" s="105"/>
      <c r="GX94" s="105"/>
      <c r="GY94" s="105"/>
      <c r="GZ94" s="105"/>
      <c r="HA94" s="105"/>
      <c r="HB94" s="105"/>
      <c r="HC94" s="105"/>
      <c r="HD94" s="105"/>
      <c r="HE94" s="105"/>
      <c r="HF94" s="105"/>
      <c r="HG94" s="105"/>
      <c r="HH94" s="105"/>
      <c r="HI94" s="105"/>
      <c r="HJ94" s="105"/>
      <c r="HK94" s="105"/>
      <c r="HL94" s="105"/>
      <c r="HM94" s="105"/>
      <c r="HN94" s="105"/>
      <c r="HO94" s="105"/>
      <c r="HP94" s="105"/>
      <c r="HQ94" s="105"/>
      <c r="HR94" s="105"/>
      <c r="HS94" s="105"/>
      <c r="HT94" s="105"/>
      <c r="HU94" s="105"/>
      <c r="HV94" s="105"/>
      <c r="HW94" s="105"/>
      <c r="HX94" s="105"/>
      <c r="HY94" s="105"/>
      <c r="HZ94" s="105"/>
      <c r="IA94" s="105"/>
      <c r="IB94" s="105"/>
      <c r="IC94" s="105"/>
      <c r="ID94" s="105"/>
      <c r="IE94" s="105"/>
      <c r="IF94" s="114"/>
    </row>
    <row r="95" s="36" customFormat="1" ht="23" customHeight="1" spans="2:240">
      <c r="B95" s="111" t="s">
        <v>1621</v>
      </c>
      <c r="C95" s="67">
        <f>C85+C94</f>
        <v>59989</v>
      </c>
      <c r="D95" s="109">
        <f>D85+D94</f>
        <v>-24489</v>
      </c>
      <c r="E95" s="109">
        <f>E85+E94</f>
        <v>35500</v>
      </c>
      <c r="F95" s="77" t="s">
        <v>59</v>
      </c>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5"/>
      <c r="BC95" s="105"/>
      <c r="BD95" s="105"/>
      <c r="BE95" s="105"/>
      <c r="BF95" s="105"/>
      <c r="BG95" s="105"/>
      <c r="BH95" s="105"/>
      <c r="BI95" s="105"/>
      <c r="BJ95" s="105"/>
      <c r="BK95" s="105"/>
      <c r="BL95" s="105"/>
      <c r="BM95" s="105"/>
      <c r="BN95" s="105"/>
      <c r="BO95" s="105"/>
      <c r="BP95" s="105"/>
      <c r="BQ95" s="105"/>
      <c r="BR95" s="105"/>
      <c r="BS95" s="105"/>
      <c r="BT95" s="105"/>
      <c r="BU95" s="105"/>
      <c r="BV95" s="105"/>
      <c r="BW95" s="105"/>
      <c r="BX95" s="105"/>
      <c r="BY95" s="105"/>
      <c r="BZ95" s="105"/>
      <c r="CA95" s="105"/>
      <c r="CB95" s="105"/>
      <c r="CC95" s="105"/>
      <c r="CD95" s="105"/>
      <c r="CE95" s="105"/>
      <c r="CF95" s="105"/>
      <c r="CG95" s="105"/>
      <c r="CH95" s="105"/>
      <c r="CI95" s="105"/>
      <c r="CJ95" s="105"/>
      <c r="CK95" s="105"/>
      <c r="CL95" s="105"/>
      <c r="CM95" s="105"/>
      <c r="CN95" s="105"/>
      <c r="CO95" s="105"/>
      <c r="CP95" s="105"/>
      <c r="CQ95" s="105"/>
      <c r="CR95" s="105"/>
      <c r="CS95" s="105"/>
      <c r="CT95" s="105"/>
      <c r="CU95" s="105"/>
      <c r="CV95" s="105"/>
      <c r="CW95" s="105"/>
      <c r="CX95" s="105"/>
      <c r="CY95" s="105"/>
      <c r="CZ95" s="105"/>
      <c r="DA95" s="105"/>
      <c r="DB95" s="105"/>
      <c r="DC95" s="105"/>
      <c r="DD95" s="105"/>
      <c r="DE95" s="105"/>
      <c r="DF95" s="105"/>
      <c r="DG95" s="105"/>
      <c r="DH95" s="105"/>
      <c r="DI95" s="105"/>
      <c r="DJ95" s="105"/>
      <c r="DK95" s="105"/>
      <c r="DL95" s="105"/>
      <c r="DM95" s="105"/>
      <c r="DN95" s="105"/>
      <c r="DO95" s="105"/>
      <c r="DP95" s="105"/>
      <c r="DQ95" s="105"/>
      <c r="DR95" s="105"/>
      <c r="DS95" s="105"/>
      <c r="DT95" s="105"/>
      <c r="DU95" s="105"/>
      <c r="DV95" s="105"/>
      <c r="DW95" s="105"/>
      <c r="DX95" s="105"/>
      <c r="DY95" s="105"/>
      <c r="DZ95" s="105"/>
      <c r="EA95" s="105"/>
      <c r="EB95" s="105"/>
      <c r="EC95" s="105"/>
      <c r="ED95" s="105"/>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05"/>
      <c r="FM95" s="105"/>
      <c r="FN95" s="105"/>
      <c r="FO95" s="105"/>
      <c r="FP95" s="105"/>
      <c r="FQ95" s="105"/>
      <c r="FR95" s="105"/>
      <c r="FS95" s="105"/>
      <c r="FT95" s="105"/>
      <c r="FU95" s="105"/>
      <c r="FV95" s="105"/>
      <c r="FW95" s="105"/>
      <c r="FX95" s="105"/>
      <c r="FY95" s="105"/>
      <c r="FZ95" s="105"/>
      <c r="GA95" s="105"/>
      <c r="GB95" s="105"/>
      <c r="GC95" s="105"/>
      <c r="GD95" s="105"/>
      <c r="GE95" s="105"/>
      <c r="GF95" s="105"/>
      <c r="GG95" s="105"/>
      <c r="GH95" s="105"/>
      <c r="GI95" s="105"/>
      <c r="GJ95" s="105"/>
      <c r="GK95" s="105"/>
      <c r="GL95" s="105"/>
      <c r="GM95" s="105"/>
      <c r="GN95" s="105"/>
      <c r="GO95" s="105"/>
      <c r="GP95" s="105"/>
      <c r="GQ95" s="105"/>
      <c r="GR95" s="105"/>
      <c r="GS95" s="105"/>
      <c r="GT95" s="105"/>
      <c r="GU95" s="105"/>
      <c r="GV95" s="105"/>
      <c r="GW95" s="105"/>
      <c r="GX95" s="105"/>
      <c r="GY95" s="105"/>
      <c r="GZ95" s="105"/>
      <c r="HA95" s="105"/>
      <c r="HB95" s="105"/>
      <c r="HC95" s="105"/>
      <c r="HD95" s="105"/>
      <c r="HE95" s="105"/>
      <c r="HF95" s="105"/>
      <c r="HG95" s="105"/>
      <c r="HH95" s="105"/>
      <c r="HI95" s="105"/>
      <c r="HJ95" s="105"/>
      <c r="HK95" s="105"/>
      <c r="HL95" s="105"/>
      <c r="HM95" s="105"/>
      <c r="HN95" s="105"/>
      <c r="HO95" s="105"/>
      <c r="HP95" s="105"/>
      <c r="HQ95" s="105"/>
      <c r="HR95" s="105"/>
      <c r="HS95" s="105"/>
      <c r="HT95" s="105"/>
      <c r="HU95" s="105"/>
      <c r="HV95" s="105"/>
      <c r="HW95" s="105"/>
      <c r="HX95" s="105"/>
      <c r="HY95" s="105"/>
      <c r="HZ95" s="105"/>
      <c r="IA95" s="105"/>
      <c r="IB95" s="105"/>
      <c r="IC95" s="105"/>
      <c r="ID95" s="105"/>
      <c r="IE95" s="105"/>
      <c r="IF95" s="114"/>
    </row>
    <row r="96" s="33" customFormat="1" ht="23" customHeight="1" spans="1:16384">
      <c r="A96" s="36"/>
      <c r="B96" s="111" t="s">
        <v>1583</v>
      </c>
      <c r="C96" s="67">
        <f>C95+C93</f>
        <v>71199</v>
      </c>
      <c r="D96" s="109">
        <f>D95+D93</f>
        <v>-5621</v>
      </c>
      <c r="E96" s="109">
        <f>E95+E93</f>
        <v>65578</v>
      </c>
      <c r="F96" s="77" t="s">
        <v>59</v>
      </c>
      <c r="XEX96" s="36"/>
      <c r="XEY96" s="36"/>
      <c r="XEZ96" s="36"/>
      <c r="XFA96" s="36"/>
      <c r="XFB96" s="36"/>
      <c r="XFC96" s="36"/>
      <c r="XFD96" s="36"/>
    </row>
    <row r="97" s="32" customFormat="1" ht="23" customHeight="1" spans="1:16384">
      <c r="A97" s="33"/>
      <c r="B97" s="111"/>
      <c r="C97" s="82"/>
      <c r="D97" s="83"/>
      <c r="E97" s="83"/>
      <c r="F97" s="79" t="s">
        <v>59</v>
      </c>
      <c r="XEX97" s="33"/>
      <c r="XEY97" s="33"/>
      <c r="XEZ97" s="33"/>
      <c r="XFA97" s="33"/>
      <c r="XFB97" s="33"/>
      <c r="XFC97" s="33"/>
      <c r="XFD97" s="33"/>
    </row>
    <row r="98" s="32" customFormat="1" ht="23" customHeight="1" spans="2:6">
      <c r="B98" s="85" t="s">
        <v>1631</v>
      </c>
      <c r="C98" s="86"/>
      <c r="D98" s="94"/>
      <c r="E98" s="94"/>
      <c r="F98" s="69" t="s">
        <v>59</v>
      </c>
    </row>
    <row r="99" s="32" customFormat="1" ht="23" customHeight="1" spans="2:6">
      <c r="B99" s="66" t="s">
        <v>1623</v>
      </c>
      <c r="C99" s="67">
        <f>C100+C101+C102+C103+C104</f>
        <v>24668</v>
      </c>
      <c r="D99" s="76">
        <f>D100+D101+D102+D103+D104</f>
        <v>269</v>
      </c>
      <c r="E99" s="76">
        <f>E100+E101+E102+E103+E104</f>
        <v>24937</v>
      </c>
      <c r="F99" s="69" t="s">
        <v>59</v>
      </c>
    </row>
    <row r="100" s="25" customFormat="1" ht="23" customHeight="1" spans="1:16384">
      <c r="A100" s="32"/>
      <c r="B100" s="70" t="s">
        <v>1606</v>
      </c>
      <c r="C100" s="87">
        <v>24636</v>
      </c>
      <c r="D100" s="96">
        <v>179</v>
      </c>
      <c r="E100" s="73">
        <f t="shared" ref="E100:E106" si="14">C100+D100</f>
        <v>24815</v>
      </c>
      <c r="F100" s="74" t="s">
        <v>59</v>
      </c>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5"/>
      <c r="BX100" s="55"/>
      <c r="BY100" s="55"/>
      <c r="BZ100" s="55"/>
      <c r="CA100" s="55"/>
      <c r="CB100" s="55"/>
      <c r="CC100" s="55"/>
      <c r="CD100" s="55"/>
      <c r="CE100" s="55"/>
      <c r="CF100" s="55"/>
      <c r="CG100" s="55"/>
      <c r="CH100" s="55"/>
      <c r="CI100" s="55"/>
      <c r="CJ100" s="55"/>
      <c r="CK100" s="55"/>
      <c r="CL100" s="55"/>
      <c r="CM100" s="55"/>
      <c r="CN100" s="55"/>
      <c r="CO100" s="55"/>
      <c r="CP100" s="55"/>
      <c r="CQ100" s="55"/>
      <c r="CR100" s="55"/>
      <c r="CS100" s="55"/>
      <c r="CT100" s="55"/>
      <c r="CU100" s="55"/>
      <c r="CV100" s="55"/>
      <c r="CW100" s="55"/>
      <c r="CX100" s="55"/>
      <c r="CY100" s="55"/>
      <c r="CZ100" s="55"/>
      <c r="DA100" s="55"/>
      <c r="DB100" s="55"/>
      <c r="DC100" s="55"/>
      <c r="DD100" s="55"/>
      <c r="DE100" s="55"/>
      <c r="DF100" s="55"/>
      <c r="DG100" s="55"/>
      <c r="DH100" s="55"/>
      <c r="DI100" s="55"/>
      <c r="DJ100" s="55"/>
      <c r="DK100" s="55"/>
      <c r="DL100" s="55"/>
      <c r="DM100" s="55"/>
      <c r="DN100" s="55"/>
      <c r="DO100" s="55"/>
      <c r="DP100" s="55"/>
      <c r="DQ100" s="55"/>
      <c r="DR100" s="55"/>
      <c r="DS100" s="55"/>
      <c r="DT100" s="55"/>
      <c r="DU100" s="55"/>
      <c r="DV100" s="55"/>
      <c r="DW100" s="55"/>
      <c r="DX100" s="55"/>
      <c r="DY100" s="55"/>
      <c r="DZ100" s="55"/>
      <c r="EA100" s="55"/>
      <c r="EB100" s="55"/>
      <c r="EC100" s="55"/>
      <c r="ED100" s="55"/>
      <c r="EE100" s="55"/>
      <c r="EF100" s="55"/>
      <c r="EG100" s="55"/>
      <c r="EH100" s="55"/>
      <c r="EI100" s="55"/>
      <c r="EJ100" s="55"/>
      <c r="EK100" s="55"/>
      <c r="EL100" s="55"/>
      <c r="EM100" s="55"/>
      <c r="EN100" s="55"/>
      <c r="EO100" s="55"/>
      <c r="EP100" s="55"/>
      <c r="EQ100" s="55"/>
      <c r="ER100" s="55"/>
      <c r="ES100" s="55"/>
      <c r="ET100" s="55"/>
      <c r="EU100" s="55"/>
      <c r="EV100" s="55"/>
      <c r="EW100" s="55"/>
      <c r="EX100" s="55"/>
      <c r="EY100" s="55"/>
      <c r="EZ100" s="55"/>
      <c r="FA100" s="55"/>
      <c r="FB100" s="55"/>
      <c r="FC100" s="55"/>
      <c r="FD100" s="55"/>
      <c r="FE100" s="55"/>
      <c r="FF100" s="55"/>
      <c r="FG100" s="55"/>
      <c r="FH100" s="55"/>
      <c r="FI100" s="55"/>
      <c r="FJ100" s="55"/>
      <c r="FK100" s="55"/>
      <c r="FL100" s="55"/>
      <c r="FM100" s="55"/>
      <c r="FN100" s="55"/>
      <c r="FO100" s="55"/>
      <c r="FP100" s="55"/>
      <c r="FQ100" s="55"/>
      <c r="FR100" s="55"/>
      <c r="FS100" s="55"/>
      <c r="FT100" s="55"/>
      <c r="FU100" s="55"/>
      <c r="FV100" s="55"/>
      <c r="FW100" s="55"/>
      <c r="FX100" s="55"/>
      <c r="FY100" s="55"/>
      <c r="FZ100" s="55"/>
      <c r="GA100" s="55"/>
      <c r="GB100" s="55"/>
      <c r="GC100" s="55"/>
      <c r="GD100" s="55"/>
      <c r="GE100" s="55"/>
      <c r="GF100" s="55"/>
      <c r="GG100" s="55"/>
      <c r="GH100" s="55"/>
      <c r="GI100" s="55"/>
      <c r="GJ100" s="55"/>
      <c r="GK100" s="55"/>
      <c r="GL100" s="55"/>
      <c r="GM100" s="55"/>
      <c r="GN100" s="55"/>
      <c r="GO100" s="55"/>
      <c r="GP100" s="55"/>
      <c r="GQ100" s="55"/>
      <c r="GR100" s="55"/>
      <c r="GS100" s="55"/>
      <c r="GT100" s="55"/>
      <c r="GU100" s="55"/>
      <c r="GV100" s="55"/>
      <c r="GW100" s="55"/>
      <c r="GX100" s="55"/>
      <c r="GY100" s="55"/>
      <c r="GZ100" s="55"/>
      <c r="HA100" s="55"/>
      <c r="HB100" s="55"/>
      <c r="HC100" s="55"/>
      <c r="HD100" s="55"/>
      <c r="HE100" s="55"/>
      <c r="HF100" s="55"/>
      <c r="HG100" s="55"/>
      <c r="HH100" s="55"/>
      <c r="HI100" s="55"/>
      <c r="HJ100" s="55"/>
      <c r="HK100" s="55"/>
      <c r="HL100" s="55"/>
      <c r="HM100" s="55"/>
      <c r="HN100" s="55"/>
      <c r="HO100" s="55"/>
      <c r="HP100" s="55"/>
      <c r="HQ100" s="55"/>
      <c r="HR100" s="55"/>
      <c r="HS100" s="55"/>
      <c r="HT100" s="55"/>
      <c r="HU100" s="55"/>
      <c r="HV100" s="55"/>
      <c r="HW100" s="55"/>
      <c r="HX100" s="55"/>
      <c r="HY100" s="55"/>
      <c r="HZ100" s="55"/>
      <c r="IA100" s="55"/>
      <c r="IB100" s="55"/>
      <c r="IC100" s="55"/>
      <c r="ID100" s="55"/>
      <c r="IE100" s="55"/>
      <c r="IF100" s="105"/>
      <c r="IG100" s="55"/>
      <c r="IH100" s="55"/>
      <c r="II100" s="55"/>
      <c r="IJ100" s="55"/>
      <c r="XEX100" s="32"/>
      <c r="XEY100" s="32"/>
      <c r="XEZ100" s="32"/>
      <c r="XFA100" s="32"/>
      <c r="XFB100" s="32"/>
      <c r="XFC100" s="32"/>
      <c r="XFD100" s="32"/>
    </row>
    <row r="101" s="36" customFormat="1" ht="23" customHeight="1" spans="1:16384">
      <c r="A101" s="25"/>
      <c r="B101" s="70" t="s">
        <v>1607</v>
      </c>
      <c r="C101" s="88">
        <v>16</v>
      </c>
      <c r="D101" s="96"/>
      <c r="E101" s="73">
        <f t="shared" si="14"/>
        <v>16</v>
      </c>
      <c r="F101" s="74" t="s">
        <v>59</v>
      </c>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c r="AU101" s="105"/>
      <c r="AV101" s="105"/>
      <c r="AW101" s="105"/>
      <c r="AX101" s="105"/>
      <c r="AY101" s="105"/>
      <c r="AZ101" s="105"/>
      <c r="BA101" s="105"/>
      <c r="BB101" s="105"/>
      <c r="BC101" s="105"/>
      <c r="BD101" s="105"/>
      <c r="BE101" s="105"/>
      <c r="BF101" s="105"/>
      <c r="BG101" s="105"/>
      <c r="BH101" s="105"/>
      <c r="BI101" s="105"/>
      <c r="BJ101" s="105"/>
      <c r="BK101" s="105"/>
      <c r="BL101" s="105"/>
      <c r="BM101" s="105"/>
      <c r="BN101" s="105"/>
      <c r="BO101" s="105"/>
      <c r="BP101" s="105"/>
      <c r="BQ101" s="105"/>
      <c r="BR101" s="105"/>
      <c r="BS101" s="105"/>
      <c r="BT101" s="105"/>
      <c r="BU101" s="105"/>
      <c r="BV101" s="105"/>
      <c r="BW101" s="105"/>
      <c r="BX101" s="105"/>
      <c r="BY101" s="105"/>
      <c r="BZ101" s="105"/>
      <c r="CA101" s="105"/>
      <c r="CB101" s="105"/>
      <c r="CC101" s="105"/>
      <c r="CD101" s="105"/>
      <c r="CE101" s="105"/>
      <c r="CF101" s="105"/>
      <c r="CG101" s="105"/>
      <c r="CH101" s="105"/>
      <c r="CI101" s="105"/>
      <c r="CJ101" s="105"/>
      <c r="CK101" s="105"/>
      <c r="CL101" s="105"/>
      <c r="CM101" s="105"/>
      <c r="CN101" s="105"/>
      <c r="CO101" s="105"/>
      <c r="CP101" s="105"/>
      <c r="CQ101" s="105"/>
      <c r="CR101" s="105"/>
      <c r="CS101" s="105"/>
      <c r="CT101" s="105"/>
      <c r="CU101" s="105"/>
      <c r="CV101" s="105"/>
      <c r="CW101" s="105"/>
      <c r="CX101" s="105"/>
      <c r="CY101" s="105"/>
      <c r="CZ101" s="105"/>
      <c r="DA101" s="105"/>
      <c r="DB101" s="105"/>
      <c r="DC101" s="105"/>
      <c r="DD101" s="105"/>
      <c r="DE101" s="105"/>
      <c r="DF101" s="105"/>
      <c r="DG101" s="105"/>
      <c r="DH101" s="105"/>
      <c r="DI101" s="105"/>
      <c r="DJ101" s="105"/>
      <c r="DK101" s="105"/>
      <c r="DL101" s="105"/>
      <c r="DM101" s="105"/>
      <c r="DN101" s="105"/>
      <c r="DO101" s="105"/>
      <c r="DP101" s="105"/>
      <c r="DQ101" s="105"/>
      <c r="DR101" s="105"/>
      <c r="DS101" s="105"/>
      <c r="DT101" s="105"/>
      <c r="DU101" s="105"/>
      <c r="DV101" s="105"/>
      <c r="DW101" s="105"/>
      <c r="DX101" s="105"/>
      <c r="DY101" s="105"/>
      <c r="DZ101" s="105"/>
      <c r="EA101" s="105"/>
      <c r="EB101" s="105"/>
      <c r="EC101" s="105"/>
      <c r="ED101" s="105"/>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05"/>
      <c r="FM101" s="105"/>
      <c r="FN101" s="105"/>
      <c r="FO101" s="105"/>
      <c r="FP101" s="105"/>
      <c r="FQ101" s="105"/>
      <c r="FR101" s="105"/>
      <c r="FS101" s="105"/>
      <c r="FT101" s="105"/>
      <c r="FU101" s="105"/>
      <c r="FV101" s="105"/>
      <c r="FW101" s="105"/>
      <c r="FX101" s="105"/>
      <c r="FY101" s="105"/>
      <c r="FZ101" s="105"/>
      <c r="GA101" s="105"/>
      <c r="GB101" s="105"/>
      <c r="GC101" s="105"/>
      <c r="GD101" s="105"/>
      <c r="GE101" s="105"/>
      <c r="GF101" s="105"/>
      <c r="GG101" s="105"/>
      <c r="GH101" s="105"/>
      <c r="GI101" s="105"/>
      <c r="GJ101" s="105"/>
      <c r="GK101" s="105"/>
      <c r="GL101" s="105"/>
      <c r="GM101" s="105"/>
      <c r="GN101" s="105"/>
      <c r="GO101" s="105"/>
      <c r="GP101" s="105"/>
      <c r="GQ101" s="105"/>
      <c r="GR101" s="105"/>
      <c r="GS101" s="105"/>
      <c r="GT101" s="105"/>
      <c r="GU101" s="105"/>
      <c r="GV101" s="105"/>
      <c r="GW101" s="105"/>
      <c r="GX101" s="105"/>
      <c r="GY101" s="105"/>
      <c r="GZ101" s="105"/>
      <c r="HA101" s="105"/>
      <c r="HB101" s="105"/>
      <c r="HC101" s="105"/>
      <c r="HD101" s="105"/>
      <c r="HE101" s="105"/>
      <c r="HF101" s="105"/>
      <c r="HG101" s="105"/>
      <c r="HH101" s="105"/>
      <c r="HI101" s="105"/>
      <c r="HJ101" s="105"/>
      <c r="HK101" s="105"/>
      <c r="HL101" s="105"/>
      <c r="HM101" s="105"/>
      <c r="HN101" s="105"/>
      <c r="HO101" s="105"/>
      <c r="HP101" s="105"/>
      <c r="HQ101" s="105"/>
      <c r="HR101" s="105"/>
      <c r="HS101" s="105"/>
      <c r="HT101" s="105"/>
      <c r="HU101" s="105"/>
      <c r="HV101" s="105"/>
      <c r="HW101" s="105"/>
      <c r="HX101" s="105"/>
      <c r="HY101" s="105"/>
      <c r="HZ101" s="105"/>
      <c r="IA101" s="105"/>
      <c r="IB101" s="105"/>
      <c r="IC101" s="105"/>
      <c r="ID101" s="105"/>
      <c r="IE101" s="105"/>
      <c r="IF101" s="115"/>
      <c r="XEX101" s="25"/>
      <c r="XEY101" s="25"/>
      <c r="XEZ101" s="25"/>
      <c r="XFA101" s="25"/>
      <c r="XFB101" s="25"/>
      <c r="XFC101" s="25"/>
      <c r="XFD101" s="25"/>
    </row>
    <row r="102" s="25" customFormat="1" ht="23" customHeight="1" spans="1:16384">
      <c r="A102" s="36"/>
      <c r="B102" s="70" t="s">
        <v>1608</v>
      </c>
      <c r="C102" s="88"/>
      <c r="D102" s="96"/>
      <c r="E102" s="73">
        <f t="shared" si="14"/>
        <v>0</v>
      </c>
      <c r="F102" s="74" t="s">
        <v>59</v>
      </c>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55"/>
      <c r="CA102" s="55"/>
      <c r="CB102" s="55"/>
      <c r="CC102" s="55"/>
      <c r="CD102" s="55"/>
      <c r="CE102" s="55"/>
      <c r="CF102" s="55"/>
      <c r="CG102" s="55"/>
      <c r="CH102" s="55"/>
      <c r="CI102" s="55"/>
      <c r="CJ102" s="55"/>
      <c r="CK102" s="55"/>
      <c r="CL102" s="55"/>
      <c r="CM102" s="55"/>
      <c r="CN102" s="55"/>
      <c r="CO102" s="55"/>
      <c r="CP102" s="55"/>
      <c r="CQ102" s="55"/>
      <c r="CR102" s="55"/>
      <c r="CS102" s="55"/>
      <c r="CT102" s="55"/>
      <c r="CU102" s="55"/>
      <c r="CV102" s="55"/>
      <c r="CW102" s="55"/>
      <c r="CX102" s="55"/>
      <c r="CY102" s="55"/>
      <c r="CZ102" s="55"/>
      <c r="DA102" s="55"/>
      <c r="DB102" s="55"/>
      <c r="DC102" s="55"/>
      <c r="DD102" s="55"/>
      <c r="DE102" s="55"/>
      <c r="DF102" s="55"/>
      <c r="DG102" s="55"/>
      <c r="DH102" s="55"/>
      <c r="DI102" s="55"/>
      <c r="DJ102" s="55"/>
      <c r="DK102" s="55"/>
      <c r="DL102" s="55"/>
      <c r="DM102" s="55"/>
      <c r="DN102" s="55"/>
      <c r="DO102" s="55"/>
      <c r="DP102" s="55"/>
      <c r="DQ102" s="55"/>
      <c r="DR102" s="55"/>
      <c r="DS102" s="55"/>
      <c r="DT102" s="55"/>
      <c r="DU102" s="55"/>
      <c r="DV102" s="55"/>
      <c r="DW102" s="55"/>
      <c r="DX102" s="55"/>
      <c r="DY102" s="55"/>
      <c r="DZ102" s="55"/>
      <c r="EA102" s="55"/>
      <c r="EB102" s="55"/>
      <c r="EC102" s="55"/>
      <c r="ED102" s="55"/>
      <c r="EE102" s="55"/>
      <c r="EF102" s="55"/>
      <c r="EG102" s="55"/>
      <c r="EH102" s="55"/>
      <c r="EI102" s="55"/>
      <c r="EJ102" s="55"/>
      <c r="EK102" s="55"/>
      <c r="EL102" s="55"/>
      <c r="EM102" s="55"/>
      <c r="EN102" s="55"/>
      <c r="EO102" s="55"/>
      <c r="EP102" s="55"/>
      <c r="EQ102" s="55"/>
      <c r="ER102" s="55"/>
      <c r="ES102" s="55"/>
      <c r="ET102" s="55"/>
      <c r="EU102" s="55"/>
      <c r="EV102" s="55"/>
      <c r="EW102" s="55"/>
      <c r="EX102" s="55"/>
      <c r="EY102" s="55"/>
      <c r="EZ102" s="55"/>
      <c r="FA102" s="55"/>
      <c r="FB102" s="55"/>
      <c r="FC102" s="55"/>
      <c r="FD102" s="55"/>
      <c r="FE102" s="55"/>
      <c r="FF102" s="55"/>
      <c r="FG102" s="55"/>
      <c r="FH102" s="55"/>
      <c r="FI102" s="55"/>
      <c r="FJ102" s="55"/>
      <c r="FK102" s="55"/>
      <c r="FL102" s="55"/>
      <c r="FM102" s="55"/>
      <c r="FN102" s="55"/>
      <c r="FO102" s="55"/>
      <c r="FP102" s="55"/>
      <c r="FQ102" s="55"/>
      <c r="FR102" s="55"/>
      <c r="FS102" s="55"/>
      <c r="FT102" s="55"/>
      <c r="FU102" s="55"/>
      <c r="FV102" s="55"/>
      <c r="FW102" s="55"/>
      <c r="FX102" s="55"/>
      <c r="FY102" s="55"/>
      <c r="FZ102" s="55"/>
      <c r="GA102" s="55"/>
      <c r="GB102" s="55"/>
      <c r="GC102" s="55"/>
      <c r="GD102" s="55"/>
      <c r="GE102" s="55"/>
      <c r="GF102" s="55"/>
      <c r="GG102" s="55"/>
      <c r="GH102" s="55"/>
      <c r="GI102" s="55"/>
      <c r="GJ102" s="55"/>
      <c r="GK102" s="55"/>
      <c r="GL102" s="55"/>
      <c r="GM102" s="55"/>
      <c r="GN102" s="55"/>
      <c r="GO102" s="55"/>
      <c r="GP102" s="55"/>
      <c r="GQ102" s="55"/>
      <c r="GR102" s="55"/>
      <c r="GS102" s="55"/>
      <c r="GT102" s="55"/>
      <c r="GU102" s="55"/>
      <c r="GV102" s="55"/>
      <c r="GW102" s="55"/>
      <c r="GX102" s="55"/>
      <c r="GY102" s="55"/>
      <c r="GZ102" s="55"/>
      <c r="HA102" s="55"/>
      <c r="HB102" s="55"/>
      <c r="HC102" s="55"/>
      <c r="HD102" s="55"/>
      <c r="HE102" s="55"/>
      <c r="HF102" s="55"/>
      <c r="HG102" s="55"/>
      <c r="HH102" s="55"/>
      <c r="HI102" s="55"/>
      <c r="HJ102" s="55"/>
      <c r="HK102" s="55"/>
      <c r="HL102" s="55"/>
      <c r="HM102" s="55"/>
      <c r="HN102" s="55"/>
      <c r="HO102" s="55"/>
      <c r="HP102" s="55"/>
      <c r="HQ102" s="55"/>
      <c r="HR102" s="55"/>
      <c r="HS102" s="55"/>
      <c r="HT102" s="55"/>
      <c r="HU102" s="55"/>
      <c r="HV102" s="55"/>
      <c r="HW102" s="55"/>
      <c r="HX102" s="55"/>
      <c r="HY102" s="55"/>
      <c r="HZ102" s="55"/>
      <c r="IA102" s="55"/>
      <c r="IB102" s="55"/>
      <c r="IC102" s="55"/>
      <c r="ID102" s="55"/>
      <c r="IE102" s="55"/>
      <c r="IF102" s="30"/>
      <c r="IG102" s="55"/>
      <c r="IH102" s="55"/>
      <c r="II102" s="55"/>
      <c r="IJ102" s="55"/>
      <c r="XEX102" s="36"/>
      <c r="XEY102" s="36"/>
      <c r="XEZ102" s="36"/>
      <c r="XFA102" s="36"/>
      <c r="XFB102" s="36"/>
      <c r="XFC102" s="36"/>
      <c r="XFD102" s="36"/>
    </row>
    <row r="103" s="32" customFormat="1" ht="23" customHeight="1" spans="1:16384">
      <c r="A103" s="25"/>
      <c r="B103" s="70" t="s">
        <v>1296</v>
      </c>
      <c r="C103" s="88">
        <v>0</v>
      </c>
      <c r="D103" s="96"/>
      <c r="E103" s="73">
        <f t="shared" si="14"/>
        <v>0</v>
      </c>
      <c r="F103" s="74" t="s">
        <v>59</v>
      </c>
      <c r="IF103" s="116"/>
      <c r="XEX103" s="25"/>
      <c r="XEY103" s="25"/>
      <c r="XEZ103" s="25"/>
      <c r="XFA103" s="25"/>
      <c r="XFB103" s="25"/>
      <c r="XFC103" s="25"/>
      <c r="XFD103" s="25"/>
    </row>
    <row r="104" s="33" customFormat="1" ht="23" customHeight="1" spans="1:16384">
      <c r="A104" s="32"/>
      <c r="B104" s="70" t="s">
        <v>1610</v>
      </c>
      <c r="C104" s="88">
        <v>16</v>
      </c>
      <c r="D104" s="96">
        <v>90</v>
      </c>
      <c r="E104" s="73">
        <f t="shared" si="14"/>
        <v>106</v>
      </c>
      <c r="F104" s="74" t="s">
        <v>59</v>
      </c>
      <c r="XEX104" s="32"/>
      <c r="XEY104" s="32"/>
      <c r="XEZ104" s="32"/>
      <c r="XFA104" s="32"/>
      <c r="XFB104" s="32"/>
      <c r="XFC104" s="32"/>
      <c r="XFD104" s="32"/>
    </row>
    <row r="105" s="32" customFormat="1" ht="23" customHeight="1" spans="1:16384">
      <c r="A105" s="33"/>
      <c r="B105" s="98" t="s">
        <v>1577</v>
      </c>
      <c r="C105" s="88">
        <v>10010</v>
      </c>
      <c r="D105" s="99">
        <v>0</v>
      </c>
      <c r="E105" s="109">
        <f t="shared" si="14"/>
        <v>10010</v>
      </c>
      <c r="F105" s="77" t="s">
        <v>59</v>
      </c>
      <c r="XEX105" s="33"/>
      <c r="XEY105" s="33"/>
      <c r="XEZ105" s="33"/>
      <c r="XFA105" s="33"/>
      <c r="XFB105" s="33"/>
      <c r="XFC105" s="33"/>
      <c r="XFD105" s="33"/>
    </row>
    <row r="106" s="32" customFormat="1" ht="23" customHeight="1" spans="2:6">
      <c r="B106" s="66" t="s">
        <v>1624</v>
      </c>
      <c r="C106" s="90"/>
      <c r="D106" s="100"/>
      <c r="E106" s="76">
        <f t="shared" si="14"/>
        <v>0</v>
      </c>
      <c r="F106" s="69" t="s">
        <v>59</v>
      </c>
    </row>
    <row r="107" s="32" customFormat="1" ht="23" customHeight="1" spans="2:6">
      <c r="B107" s="80" t="s">
        <v>1612</v>
      </c>
      <c r="C107" s="91">
        <f>C99+C105+C106</f>
        <v>34678</v>
      </c>
      <c r="D107" s="76">
        <f>D99+D105+D106</f>
        <v>269</v>
      </c>
      <c r="E107" s="76">
        <f>E99+E105+E106</f>
        <v>34947</v>
      </c>
      <c r="F107" s="69" t="s">
        <v>59</v>
      </c>
    </row>
    <row r="108" s="32" customFormat="1" ht="23" customHeight="1" spans="2:240">
      <c r="B108" s="80" t="s">
        <v>1613</v>
      </c>
      <c r="C108" s="92">
        <v>526</v>
      </c>
      <c r="D108" s="100">
        <v>-9</v>
      </c>
      <c r="E108" s="76">
        <f t="shared" ref="E108:E115" si="15">C108+D108</f>
        <v>517</v>
      </c>
      <c r="F108" s="69" t="s">
        <v>59</v>
      </c>
      <c r="IF108" s="116"/>
    </row>
    <row r="109" s="35" customFormat="1" ht="23" customHeight="1" spans="1:16384">
      <c r="A109" s="32"/>
      <c r="B109" s="80" t="s">
        <v>1582</v>
      </c>
      <c r="C109" s="67">
        <f>C108+C107</f>
        <v>35204</v>
      </c>
      <c r="D109" s="67">
        <f>D108+D107</f>
        <v>260</v>
      </c>
      <c r="E109" s="67">
        <f>E108+E107</f>
        <v>35464</v>
      </c>
      <c r="F109" s="79" t="s">
        <v>59</v>
      </c>
      <c r="XEX109" s="32"/>
      <c r="XEY109" s="32"/>
      <c r="XEZ109" s="32"/>
      <c r="XFA109" s="32"/>
      <c r="XFB109" s="32"/>
      <c r="XFC109" s="32"/>
      <c r="XFD109" s="32"/>
    </row>
    <row r="110" s="32" customFormat="1" ht="23" customHeight="1" spans="1:16384">
      <c r="A110" s="35"/>
      <c r="B110" s="66" t="s">
        <v>1625</v>
      </c>
      <c r="C110" s="67">
        <f>C111+C112+C113</f>
        <v>9981</v>
      </c>
      <c r="D110" s="76">
        <f>D111+D112+D113</f>
        <v>199</v>
      </c>
      <c r="E110" s="76">
        <f>E111+E112+E113</f>
        <v>10180</v>
      </c>
      <c r="F110" s="69" t="s">
        <v>59</v>
      </c>
      <c r="XEX110" s="35"/>
      <c r="XEY110" s="35"/>
      <c r="XEZ110" s="35"/>
      <c r="XFA110" s="35"/>
      <c r="XFB110" s="35"/>
      <c r="XFC110" s="35"/>
      <c r="XFD110" s="35"/>
    </row>
    <row r="111" s="29" customFormat="1" ht="23" customHeight="1" spans="1:16384">
      <c r="A111" s="32"/>
      <c r="B111" s="70" t="s">
        <v>1615</v>
      </c>
      <c r="C111" s="87">
        <v>9950</v>
      </c>
      <c r="D111" s="96"/>
      <c r="E111" s="73">
        <f t="shared" si="15"/>
        <v>9950</v>
      </c>
      <c r="F111" s="74" t="s">
        <v>59</v>
      </c>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c r="AP111" s="78"/>
      <c r="AQ111" s="78"/>
      <c r="AR111" s="78"/>
      <c r="AS111" s="78"/>
      <c r="AT111" s="78"/>
      <c r="AU111" s="78"/>
      <c r="AV111" s="78"/>
      <c r="AW111" s="78"/>
      <c r="AX111" s="78"/>
      <c r="AY111" s="78"/>
      <c r="AZ111" s="78"/>
      <c r="BA111" s="78"/>
      <c r="BB111" s="78"/>
      <c r="BC111" s="78"/>
      <c r="BD111" s="78"/>
      <c r="BE111" s="78"/>
      <c r="BF111" s="78"/>
      <c r="BG111" s="78"/>
      <c r="BH111" s="78"/>
      <c r="BI111" s="78"/>
      <c r="BJ111" s="78"/>
      <c r="BK111" s="78"/>
      <c r="BL111" s="78"/>
      <c r="BM111" s="78"/>
      <c r="BN111" s="78"/>
      <c r="BO111" s="78"/>
      <c r="BP111" s="78"/>
      <c r="BQ111" s="78"/>
      <c r="BR111" s="78"/>
      <c r="BS111" s="78"/>
      <c r="BT111" s="78"/>
      <c r="BU111" s="78"/>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c r="EO111" s="78"/>
      <c r="EP111" s="78"/>
      <c r="EQ111" s="78"/>
      <c r="ER111" s="78"/>
      <c r="ES111" s="78"/>
      <c r="ET111" s="78"/>
      <c r="EU111" s="78"/>
      <c r="EV111" s="78"/>
      <c r="EW111" s="78"/>
      <c r="EX111" s="78"/>
      <c r="EY111" s="78"/>
      <c r="EZ111" s="78"/>
      <c r="FA111" s="78"/>
      <c r="FB111" s="78"/>
      <c r="FC111" s="78"/>
      <c r="FD111" s="78"/>
      <c r="FE111" s="78"/>
      <c r="FF111" s="78"/>
      <c r="FG111" s="78"/>
      <c r="FH111" s="78"/>
      <c r="FI111" s="78"/>
      <c r="FJ111" s="78"/>
      <c r="FK111" s="78"/>
      <c r="FL111" s="78"/>
      <c r="FM111" s="78"/>
      <c r="FN111" s="78"/>
      <c r="FO111" s="78"/>
      <c r="FP111" s="78"/>
      <c r="FQ111" s="78"/>
      <c r="FR111" s="78"/>
      <c r="FS111" s="78"/>
      <c r="FT111" s="78"/>
      <c r="FU111" s="78"/>
      <c r="FV111" s="78"/>
      <c r="FW111" s="78"/>
      <c r="FX111" s="78"/>
      <c r="FY111" s="78"/>
      <c r="FZ111" s="78"/>
      <c r="GA111" s="78"/>
      <c r="GB111" s="78"/>
      <c r="GC111" s="78"/>
      <c r="GD111" s="78"/>
      <c r="GE111" s="78"/>
      <c r="GF111" s="78"/>
      <c r="GG111" s="78"/>
      <c r="GH111" s="78"/>
      <c r="GI111" s="78"/>
      <c r="GJ111" s="78"/>
      <c r="GK111" s="78"/>
      <c r="GL111" s="78"/>
      <c r="GM111" s="78"/>
      <c r="GN111" s="78"/>
      <c r="GO111" s="78"/>
      <c r="GP111" s="78"/>
      <c r="GQ111" s="78"/>
      <c r="GR111" s="78"/>
      <c r="GS111" s="78"/>
      <c r="GT111" s="78"/>
      <c r="GU111" s="78"/>
      <c r="GV111" s="78"/>
      <c r="GW111" s="78"/>
      <c r="GX111" s="78"/>
      <c r="GY111" s="78"/>
      <c r="GZ111" s="78"/>
      <c r="HA111" s="78"/>
      <c r="HB111" s="78"/>
      <c r="HC111" s="78"/>
      <c r="HD111" s="78"/>
      <c r="HE111" s="78"/>
      <c r="HF111" s="78"/>
      <c r="HG111" s="78"/>
      <c r="HH111" s="78"/>
      <c r="HI111" s="78"/>
      <c r="HJ111" s="78"/>
      <c r="HK111" s="78"/>
      <c r="HL111" s="78"/>
      <c r="HM111" s="78"/>
      <c r="HN111" s="78"/>
      <c r="HO111" s="78"/>
      <c r="HP111" s="78"/>
      <c r="HQ111" s="78"/>
      <c r="HR111" s="78"/>
      <c r="HS111" s="78"/>
      <c r="HT111" s="78"/>
      <c r="HU111" s="78"/>
      <c r="HV111" s="78"/>
      <c r="HW111" s="78"/>
      <c r="HX111" s="78"/>
      <c r="HY111" s="78"/>
      <c r="HZ111" s="78"/>
      <c r="IA111" s="78"/>
      <c r="IB111" s="78"/>
      <c r="IC111" s="78"/>
      <c r="ID111" s="78"/>
      <c r="IE111" s="78"/>
      <c r="IF111" s="103"/>
      <c r="XEX111" s="32"/>
      <c r="XEY111" s="32"/>
      <c r="XEZ111" s="32"/>
      <c r="XFA111" s="32"/>
      <c r="XFB111" s="32"/>
      <c r="XFC111" s="32"/>
      <c r="XFD111" s="32"/>
    </row>
    <row r="112" s="25" customFormat="1" ht="23" customHeight="1" spans="1:16384">
      <c r="A112" s="29"/>
      <c r="B112" s="70" t="s">
        <v>1616</v>
      </c>
      <c r="C112" s="88">
        <v>30</v>
      </c>
      <c r="D112" s="96">
        <v>195</v>
      </c>
      <c r="E112" s="73">
        <f t="shared" si="15"/>
        <v>225</v>
      </c>
      <c r="F112" s="74" t="s">
        <v>59</v>
      </c>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5"/>
      <c r="BZ112" s="55"/>
      <c r="CA112" s="55"/>
      <c r="CB112" s="55"/>
      <c r="CC112" s="55"/>
      <c r="CD112" s="55"/>
      <c r="CE112" s="55"/>
      <c r="CF112" s="55"/>
      <c r="CG112" s="55"/>
      <c r="CH112" s="55"/>
      <c r="CI112" s="55"/>
      <c r="CJ112" s="55"/>
      <c r="CK112" s="55"/>
      <c r="CL112" s="55"/>
      <c r="CM112" s="55"/>
      <c r="CN112" s="55"/>
      <c r="CO112" s="55"/>
      <c r="CP112" s="55"/>
      <c r="CQ112" s="55"/>
      <c r="CR112" s="55"/>
      <c r="CS112" s="55"/>
      <c r="CT112" s="55"/>
      <c r="CU112" s="55"/>
      <c r="CV112" s="55"/>
      <c r="CW112" s="55"/>
      <c r="CX112" s="55"/>
      <c r="CY112" s="55"/>
      <c r="CZ112" s="55"/>
      <c r="DA112" s="55"/>
      <c r="DB112" s="55"/>
      <c r="DC112" s="55"/>
      <c r="DD112" s="55"/>
      <c r="DE112" s="55"/>
      <c r="DF112" s="55"/>
      <c r="DG112" s="55"/>
      <c r="DH112" s="55"/>
      <c r="DI112" s="55"/>
      <c r="DJ112" s="55"/>
      <c r="DK112" s="55"/>
      <c r="DL112" s="55"/>
      <c r="DM112" s="55"/>
      <c r="DN112" s="55"/>
      <c r="DO112" s="55"/>
      <c r="DP112" s="55"/>
      <c r="DQ112" s="55"/>
      <c r="DR112" s="55"/>
      <c r="DS112" s="55"/>
      <c r="DT112" s="55"/>
      <c r="DU112" s="55"/>
      <c r="DV112" s="55"/>
      <c r="DW112" s="55"/>
      <c r="DX112" s="55"/>
      <c r="DY112" s="55"/>
      <c r="DZ112" s="55"/>
      <c r="EA112" s="55"/>
      <c r="EB112" s="55"/>
      <c r="EC112" s="55"/>
      <c r="ED112" s="55"/>
      <c r="EE112" s="55"/>
      <c r="EF112" s="55"/>
      <c r="EG112" s="55"/>
      <c r="EH112" s="55"/>
      <c r="EI112" s="55"/>
      <c r="EJ112" s="55"/>
      <c r="EK112" s="55"/>
      <c r="EL112" s="55"/>
      <c r="EM112" s="55"/>
      <c r="EN112" s="55"/>
      <c r="EO112" s="55"/>
      <c r="EP112" s="55"/>
      <c r="EQ112" s="55"/>
      <c r="ER112" s="55"/>
      <c r="ES112" s="55"/>
      <c r="ET112" s="55"/>
      <c r="EU112" s="55"/>
      <c r="EV112" s="55"/>
      <c r="EW112" s="55"/>
      <c r="EX112" s="55"/>
      <c r="EY112" s="55"/>
      <c r="EZ112" s="55"/>
      <c r="FA112" s="55"/>
      <c r="FB112" s="55"/>
      <c r="FC112" s="55"/>
      <c r="FD112" s="55"/>
      <c r="FE112" s="55"/>
      <c r="FF112" s="55"/>
      <c r="FG112" s="55"/>
      <c r="FH112" s="55"/>
      <c r="FI112" s="55"/>
      <c r="FJ112" s="55"/>
      <c r="FK112" s="55"/>
      <c r="FL112" s="55"/>
      <c r="FM112" s="55"/>
      <c r="FN112" s="55"/>
      <c r="FO112" s="55"/>
      <c r="FP112" s="55"/>
      <c r="FQ112" s="55"/>
      <c r="FR112" s="55"/>
      <c r="FS112" s="55"/>
      <c r="FT112" s="55"/>
      <c r="FU112" s="55"/>
      <c r="FV112" s="55"/>
      <c r="FW112" s="55"/>
      <c r="FX112" s="55"/>
      <c r="FY112" s="55"/>
      <c r="FZ112" s="55"/>
      <c r="GA112" s="55"/>
      <c r="GB112" s="55"/>
      <c r="GC112" s="55"/>
      <c r="GD112" s="55"/>
      <c r="GE112" s="55"/>
      <c r="GF112" s="55"/>
      <c r="GG112" s="55"/>
      <c r="GH112" s="55"/>
      <c r="GI112" s="55"/>
      <c r="GJ112" s="55"/>
      <c r="GK112" s="55"/>
      <c r="GL112" s="55"/>
      <c r="GM112" s="55"/>
      <c r="GN112" s="55"/>
      <c r="GO112" s="55"/>
      <c r="GP112" s="55"/>
      <c r="GQ112" s="55"/>
      <c r="GR112" s="55"/>
      <c r="GS112" s="55"/>
      <c r="GT112" s="55"/>
      <c r="GU112" s="55"/>
      <c r="GV112" s="55"/>
      <c r="GW112" s="55"/>
      <c r="GX112" s="55"/>
      <c r="GY112" s="55"/>
      <c r="GZ112" s="55"/>
      <c r="HA112" s="55"/>
      <c r="HB112" s="55"/>
      <c r="HC112" s="55"/>
      <c r="HD112" s="55"/>
      <c r="HE112" s="55"/>
      <c r="HF112" s="55"/>
      <c r="HG112" s="55"/>
      <c r="HH112" s="55"/>
      <c r="HI112" s="55"/>
      <c r="HJ112" s="55"/>
      <c r="HK112" s="55"/>
      <c r="HL112" s="55"/>
      <c r="HM112" s="55"/>
      <c r="HN112" s="55"/>
      <c r="HO112" s="55"/>
      <c r="HP112" s="55"/>
      <c r="HQ112" s="55"/>
      <c r="HR112" s="55"/>
      <c r="HS112" s="55"/>
      <c r="HT112" s="55"/>
      <c r="HU112" s="55"/>
      <c r="HV112" s="55"/>
      <c r="HW112" s="55"/>
      <c r="HX112" s="55"/>
      <c r="HY112" s="55"/>
      <c r="HZ112" s="55"/>
      <c r="IA112" s="55"/>
      <c r="IB112" s="55"/>
      <c r="IC112" s="55"/>
      <c r="ID112" s="55"/>
      <c r="IE112" s="55"/>
      <c r="IF112" s="30"/>
      <c r="IG112" s="55"/>
      <c r="IH112" s="55"/>
      <c r="II112" s="55"/>
      <c r="IJ112" s="55"/>
      <c r="XEX112" s="29"/>
      <c r="XEY112" s="29"/>
      <c r="XEZ112" s="29"/>
      <c r="XFA112" s="29"/>
      <c r="XFB112" s="29"/>
      <c r="XFC112" s="29"/>
      <c r="XFD112" s="29"/>
    </row>
    <row r="113" s="25" customFormat="1" ht="23" customHeight="1" spans="2:244">
      <c r="B113" s="70" t="s">
        <v>1617</v>
      </c>
      <c r="C113" s="88">
        <v>1</v>
      </c>
      <c r="D113" s="96">
        <v>4</v>
      </c>
      <c r="E113" s="73">
        <f t="shared" si="15"/>
        <v>5</v>
      </c>
      <c r="F113" s="74" t="s">
        <v>59</v>
      </c>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c r="BL113" s="55"/>
      <c r="BM113" s="55"/>
      <c r="BN113" s="55"/>
      <c r="BO113" s="55"/>
      <c r="BP113" s="55"/>
      <c r="BQ113" s="55"/>
      <c r="BR113" s="55"/>
      <c r="BS113" s="55"/>
      <c r="BT113" s="55"/>
      <c r="BU113" s="55"/>
      <c r="BV113" s="55"/>
      <c r="BW113" s="55"/>
      <c r="BX113" s="55"/>
      <c r="BY113" s="55"/>
      <c r="BZ113" s="55"/>
      <c r="CA113" s="55"/>
      <c r="CB113" s="55"/>
      <c r="CC113" s="55"/>
      <c r="CD113" s="55"/>
      <c r="CE113" s="55"/>
      <c r="CF113" s="55"/>
      <c r="CG113" s="55"/>
      <c r="CH113" s="55"/>
      <c r="CI113" s="55"/>
      <c r="CJ113" s="55"/>
      <c r="CK113" s="55"/>
      <c r="CL113" s="55"/>
      <c r="CM113" s="55"/>
      <c r="CN113" s="55"/>
      <c r="CO113" s="55"/>
      <c r="CP113" s="55"/>
      <c r="CQ113" s="55"/>
      <c r="CR113" s="55"/>
      <c r="CS113" s="55"/>
      <c r="CT113" s="55"/>
      <c r="CU113" s="55"/>
      <c r="CV113" s="55"/>
      <c r="CW113" s="55"/>
      <c r="CX113" s="55"/>
      <c r="CY113" s="55"/>
      <c r="CZ113" s="55"/>
      <c r="DA113" s="55"/>
      <c r="DB113" s="55"/>
      <c r="DC113" s="55"/>
      <c r="DD113" s="55"/>
      <c r="DE113" s="55"/>
      <c r="DF113" s="55"/>
      <c r="DG113" s="55"/>
      <c r="DH113" s="55"/>
      <c r="DI113" s="55"/>
      <c r="DJ113" s="55"/>
      <c r="DK113" s="55"/>
      <c r="DL113" s="55"/>
      <c r="DM113" s="55"/>
      <c r="DN113" s="55"/>
      <c r="DO113" s="55"/>
      <c r="DP113" s="55"/>
      <c r="DQ113" s="55"/>
      <c r="DR113" s="55"/>
      <c r="DS113" s="55"/>
      <c r="DT113" s="55"/>
      <c r="DU113" s="55"/>
      <c r="DV113" s="55"/>
      <c r="DW113" s="55"/>
      <c r="DX113" s="55"/>
      <c r="DY113" s="55"/>
      <c r="DZ113" s="55"/>
      <c r="EA113" s="55"/>
      <c r="EB113" s="55"/>
      <c r="EC113" s="55"/>
      <c r="ED113" s="55"/>
      <c r="EE113" s="55"/>
      <c r="EF113" s="55"/>
      <c r="EG113" s="55"/>
      <c r="EH113" s="55"/>
      <c r="EI113" s="55"/>
      <c r="EJ113" s="55"/>
      <c r="EK113" s="55"/>
      <c r="EL113" s="55"/>
      <c r="EM113" s="55"/>
      <c r="EN113" s="55"/>
      <c r="EO113" s="55"/>
      <c r="EP113" s="55"/>
      <c r="EQ113" s="55"/>
      <c r="ER113" s="55"/>
      <c r="ES113" s="55"/>
      <c r="ET113" s="55"/>
      <c r="EU113" s="55"/>
      <c r="EV113" s="55"/>
      <c r="EW113" s="55"/>
      <c r="EX113" s="55"/>
      <c r="EY113" s="55"/>
      <c r="EZ113" s="55"/>
      <c r="FA113" s="55"/>
      <c r="FB113" s="55"/>
      <c r="FC113" s="55"/>
      <c r="FD113" s="55"/>
      <c r="FE113" s="55"/>
      <c r="FF113" s="55"/>
      <c r="FG113" s="55"/>
      <c r="FH113" s="55"/>
      <c r="FI113" s="55"/>
      <c r="FJ113" s="55"/>
      <c r="FK113" s="55"/>
      <c r="FL113" s="55"/>
      <c r="FM113" s="55"/>
      <c r="FN113" s="55"/>
      <c r="FO113" s="55"/>
      <c r="FP113" s="55"/>
      <c r="FQ113" s="55"/>
      <c r="FR113" s="55"/>
      <c r="FS113" s="55"/>
      <c r="FT113" s="55"/>
      <c r="FU113" s="55"/>
      <c r="FV113" s="55"/>
      <c r="FW113" s="55"/>
      <c r="FX113" s="55"/>
      <c r="FY113" s="55"/>
      <c r="FZ113" s="55"/>
      <c r="GA113" s="55"/>
      <c r="GB113" s="55"/>
      <c r="GC113" s="55"/>
      <c r="GD113" s="55"/>
      <c r="GE113" s="55"/>
      <c r="GF113" s="55"/>
      <c r="GG113" s="55"/>
      <c r="GH113" s="55"/>
      <c r="GI113" s="55"/>
      <c r="GJ113" s="55"/>
      <c r="GK113" s="55"/>
      <c r="GL113" s="55"/>
      <c r="GM113" s="55"/>
      <c r="GN113" s="55"/>
      <c r="GO113" s="55"/>
      <c r="GP113" s="55"/>
      <c r="GQ113" s="55"/>
      <c r="GR113" s="55"/>
      <c r="GS113" s="55"/>
      <c r="GT113" s="55"/>
      <c r="GU113" s="55"/>
      <c r="GV113" s="55"/>
      <c r="GW113" s="55"/>
      <c r="GX113" s="55"/>
      <c r="GY113" s="55"/>
      <c r="GZ113" s="55"/>
      <c r="HA113" s="55"/>
      <c r="HB113" s="55"/>
      <c r="HC113" s="55"/>
      <c r="HD113" s="55"/>
      <c r="HE113" s="55"/>
      <c r="HF113" s="55"/>
      <c r="HG113" s="55"/>
      <c r="HH113" s="55"/>
      <c r="HI113" s="55"/>
      <c r="HJ113" s="55"/>
      <c r="HK113" s="55"/>
      <c r="HL113" s="55"/>
      <c r="HM113" s="55"/>
      <c r="HN113" s="55"/>
      <c r="HO113" s="55"/>
      <c r="HP113" s="55"/>
      <c r="HQ113" s="55"/>
      <c r="HR113" s="55"/>
      <c r="HS113" s="55"/>
      <c r="HT113" s="55"/>
      <c r="HU113" s="55"/>
      <c r="HV113" s="55"/>
      <c r="HW113" s="55"/>
      <c r="HX113" s="55"/>
      <c r="HY113" s="55"/>
      <c r="HZ113" s="55"/>
      <c r="IA113" s="55"/>
      <c r="IB113" s="55"/>
      <c r="IC113" s="55"/>
      <c r="ID113" s="55"/>
      <c r="IE113" s="55"/>
      <c r="IF113" s="105"/>
      <c r="IG113" s="55"/>
      <c r="IH113" s="55"/>
      <c r="II113" s="55"/>
      <c r="IJ113" s="55"/>
    </row>
    <row r="114" s="36" customFormat="1" ht="23" customHeight="1" spans="1:16384">
      <c r="A114" s="25"/>
      <c r="B114" s="66" t="s">
        <v>1626</v>
      </c>
      <c r="C114" s="88"/>
      <c r="D114" s="100"/>
      <c r="E114" s="76">
        <f t="shared" si="15"/>
        <v>0</v>
      </c>
      <c r="F114" s="69" t="s">
        <v>59</v>
      </c>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c r="AL114" s="105"/>
      <c r="AM114" s="105"/>
      <c r="AN114" s="105"/>
      <c r="AO114" s="105"/>
      <c r="AP114" s="105"/>
      <c r="AQ114" s="105"/>
      <c r="AR114" s="105"/>
      <c r="AS114" s="105"/>
      <c r="AT114" s="105"/>
      <c r="AU114" s="105"/>
      <c r="AV114" s="105"/>
      <c r="AW114" s="105"/>
      <c r="AX114" s="105"/>
      <c r="AY114" s="105"/>
      <c r="AZ114" s="105"/>
      <c r="BA114" s="105"/>
      <c r="BB114" s="105"/>
      <c r="BC114" s="105"/>
      <c r="BD114" s="105"/>
      <c r="BE114" s="105"/>
      <c r="BF114" s="105"/>
      <c r="BG114" s="105"/>
      <c r="BH114" s="105"/>
      <c r="BI114" s="105"/>
      <c r="BJ114" s="105"/>
      <c r="BK114" s="105"/>
      <c r="BL114" s="105"/>
      <c r="BM114" s="105"/>
      <c r="BN114" s="105"/>
      <c r="BO114" s="105"/>
      <c r="BP114" s="105"/>
      <c r="BQ114" s="105"/>
      <c r="BR114" s="105"/>
      <c r="BS114" s="105"/>
      <c r="BT114" s="105"/>
      <c r="BU114" s="105"/>
      <c r="BV114" s="105"/>
      <c r="BW114" s="105"/>
      <c r="BX114" s="105"/>
      <c r="BY114" s="105"/>
      <c r="BZ114" s="105"/>
      <c r="CA114" s="105"/>
      <c r="CB114" s="105"/>
      <c r="CC114" s="105"/>
      <c r="CD114" s="105"/>
      <c r="CE114" s="105"/>
      <c r="CF114" s="105"/>
      <c r="CG114" s="105"/>
      <c r="CH114" s="105"/>
      <c r="CI114" s="105"/>
      <c r="CJ114" s="105"/>
      <c r="CK114" s="105"/>
      <c r="CL114" s="105"/>
      <c r="CM114" s="105"/>
      <c r="CN114" s="105"/>
      <c r="CO114" s="105"/>
      <c r="CP114" s="105"/>
      <c r="CQ114" s="105"/>
      <c r="CR114" s="105"/>
      <c r="CS114" s="105"/>
      <c r="CT114" s="105"/>
      <c r="CU114" s="105"/>
      <c r="CV114" s="105"/>
      <c r="CW114" s="105"/>
      <c r="CX114" s="105"/>
      <c r="CY114" s="105"/>
      <c r="CZ114" s="105"/>
      <c r="DA114" s="105"/>
      <c r="DB114" s="105"/>
      <c r="DC114" s="105"/>
      <c r="DD114" s="105"/>
      <c r="DE114" s="105"/>
      <c r="DF114" s="105"/>
      <c r="DG114" s="105"/>
      <c r="DH114" s="105"/>
      <c r="DI114" s="105"/>
      <c r="DJ114" s="105"/>
      <c r="DK114" s="105"/>
      <c r="DL114" s="105"/>
      <c r="DM114" s="105"/>
      <c r="DN114" s="105"/>
      <c r="DO114" s="105"/>
      <c r="DP114" s="105"/>
      <c r="DQ114" s="105"/>
      <c r="DR114" s="105"/>
      <c r="DS114" s="105"/>
      <c r="DT114" s="105"/>
      <c r="DU114" s="105"/>
      <c r="DV114" s="105"/>
      <c r="DW114" s="105"/>
      <c r="DX114" s="105"/>
      <c r="DY114" s="105"/>
      <c r="DZ114" s="105"/>
      <c r="EA114" s="105"/>
      <c r="EB114" s="105"/>
      <c r="EC114" s="105"/>
      <c r="ED114" s="105"/>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05"/>
      <c r="FM114" s="105"/>
      <c r="FN114" s="105"/>
      <c r="FO114" s="105"/>
      <c r="FP114" s="105"/>
      <c r="FQ114" s="105"/>
      <c r="FR114" s="105"/>
      <c r="FS114" s="105"/>
      <c r="FT114" s="105"/>
      <c r="FU114" s="105"/>
      <c r="FV114" s="105"/>
      <c r="FW114" s="105"/>
      <c r="FX114" s="105"/>
      <c r="FY114" s="105"/>
      <c r="FZ114" s="105"/>
      <c r="GA114" s="105"/>
      <c r="GB114" s="105"/>
      <c r="GC114" s="105"/>
      <c r="GD114" s="105"/>
      <c r="GE114" s="105"/>
      <c r="GF114" s="105"/>
      <c r="GG114" s="105"/>
      <c r="GH114" s="105"/>
      <c r="GI114" s="105"/>
      <c r="GJ114" s="105"/>
      <c r="GK114" s="105"/>
      <c r="GL114" s="105"/>
      <c r="GM114" s="105"/>
      <c r="GN114" s="105"/>
      <c r="GO114" s="105"/>
      <c r="GP114" s="105"/>
      <c r="GQ114" s="105"/>
      <c r="GR114" s="105"/>
      <c r="GS114" s="105"/>
      <c r="GT114" s="105"/>
      <c r="GU114" s="105"/>
      <c r="GV114" s="105"/>
      <c r="GW114" s="105"/>
      <c r="GX114" s="105"/>
      <c r="GY114" s="105"/>
      <c r="GZ114" s="105"/>
      <c r="HA114" s="105"/>
      <c r="HB114" s="105"/>
      <c r="HC114" s="105"/>
      <c r="HD114" s="105"/>
      <c r="HE114" s="105"/>
      <c r="HF114" s="105"/>
      <c r="HG114" s="105"/>
      <c r="HH114" s="105"/>
      <c r="HI114" s="105"/>
      <c r="HJ114" s="105"/>
      <c r="HK114" s="105"/>
      <c r="HL114" s="105"/>
      <c r="HM114" s="105"/>
      <c r="HN114" s="105"/>
      <c r="HO114" s="105"/>
      <c r="HP114" s="105"/>
      <c r="HQ114" s="105"/>
      <c r="HR114" s="105"/>
      <c r="HS114" s="105"/>
      <c r="HT114" s="105"/>
      <c r="HU114" s="105"/>
      <c r="HV114" s="105"/>
      <c r="HW114" s="105"/>
      <c r="HX114" s="105"/>
      <c r="HY114" s="105"/>
      <c r="HZ114" s="105"/>
      <c r="IA114" s="105"/>
      <c r="IB114" s="105"/>
      <c r="IC114" s="105"/>
      <c r="ID114" s="105"/>
      <c r="IE114" s="105"/>
      <c r="IF114" s="114"/>
      <c r="XEX114" s="25"/>
      <c r="XEY114" s="25"/>
      <c r="XEZ114" s="25"/>
      <c r="XFA114" s="25"/>
      <c r="XFB114" s="25"/>
      <c r="XFC114" s="25"/>
      <c r="XFD114" s="25"/>
    </row>
    <row r="115" s="29" customFormat="1" ht="23" customHeight="1" spans="1:16384">
      <c r="A115" s="36"/>
      <c r="B115" s="98" t="s">
        <v>1618</v>
      </c>
      <c r="C115" s="90">
        <v>24669</v>
      </c>
      <c r="D115" s="99">
        <v>179</v>
      </c>
      <c r="E115" s="109">
        <f t="shared" si="15"/>
        <v>24848</v>
      </c>
      <c r="F115" s="77" t="s">
        <v>59</v>
      </c>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78"/>
      <c r="BD115" s="78"/>
      <c r="BE115" s="78"/>
      <c r="BF115" s="78"/>
      <c r="BG115" s="78"/>
      <c r="BH115" s="78"/>
      <c r="BI115" s="78"/>
      <c r="BJ115" s="78"/>
      <c r="BK115" s="78"/>
      <c r="BL115" s="78"/>
      <c r="BM115" s="78"/>
      <c r="BN115" s="78"/>
      <c r="BO115" s="78"/>
      <c r="BP115" s="78"/>
      <c r="BQ115" s="78"/>
      <c r="BR115" s="78"/>
      <c r="BS115" s="78"/>
      <c r="BT115" s="78"/>
      <c r="BU115" s="78"/>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c r="EO115" s="78"/>
      <c r="EP115" s="78"/>
      <c r="EQ115" s="78"/>
      <c r="ER115" s="78"/>
      <c r="ES115" s="78"/>
      <c r="ET115" s="78"/>
      <c r="EU115" s="78"/>
      <c r="EV115" s="78"/>
      <c r="EW115" s="78"/>
      <c r="EX115" s="78"/>
      <c r="EY115" s="78"/>
      <c r="EZ115" s="78"/>
      <c r="FA115" s="78"/>
      <c r="FB115" s="78"/>
      <c r="FC115" s="78"/>
      <c r="FD115" s="78"/>
      <c r="FE115" s="78"/>
      <c r="FF115" s="78"/>
      <c r="FG115" s="78"/>
      <c r="FH115" s="78"/>
      <c r="FI115" s="78"/>
      <c r="FJ115" s="78"/>
      <c r="FK115" s="78"/>
      <c r="FL115" s="78"/>
      <c r="FM115" s="78"/>
      <c r="FN115" s="78"/>
      <c r="FO115" s="78"/>
      <c r="FP115" s="78"/>
      <c r="FQ115" s="78"/>
      <c r="FR115" s="78"/>
      <c r="FS115" s="78"/>
      <c r="FT115" s="78"/>
      <c r="FU115" s="78"/>
      <c r="FV115" s="78"/>
      <c r="FW115" s="78"/>
      <c r="FX115" s="78"/>
      <c r="FY115" s="78"/>
      <c r="FZ115" s="78"/>
      <c r="GA115" s="78"/>
      <c r="GB115" s="78"/>
      <c r="GC115" s="78"/>
      <c r="GD115" s="78"/>
      <c r="GE115" s="78"/>
      <c r="GF115" s="78"/>
      <c r="GG115" s="78"/>
      <c r="GH115" s="78"/>
      <c r="GI115" s="78"/>
      <c r="GJ115" s="78"/>
      <c r="GK115" s="78"/>
      <c r="GL115" s="78"/>
      <c r="GM115" s="78"/>
      <c r="GN115" s="78"/>
      <c r="GO115" s="78"/>
      <c r="GP115" s="78"/>
      <c r="GQ115" s="78"/>
      <c r="GR115" s="78"/>
      <c r="GS115" s="78"/>
      <c r="GT115" s="78"/>
      <c r="GU115" s="78"/>
      <c r="GV115" s="78"/>
      <c r="GW115" s="78"/>
      <c r="GX115" s="78"/>
      <c r="GY115" s="78"/>
      <c r="GZ115" s="78"/>
      <c r="HA115" s="78"/>
      <c r="HB115" s="78"/>
      <c r="HC115" s="78"/>
      <c r="HD115" s="78"/>
      <c r="HE115" s="78"/>
      <c r="HF115" s="78"/>
      <c r="HG115" s="78"/>
      <c r="HH115" s="78"/>
      <c r="HI115" s="78"/>
      <c r="HJ115" s="78"/>
      <c r="HK115" s="78"/>
      <c r="HL115" s="78"/>
      <c r="HM115" s="78"/>
      <c r="HN115" s="78"/>
      <c r="HO115" s="78"/>
      <c r="HP115" s="78"/>
      <c r="HQ115" s="78"/>
      <c r="HR115" s="78"/>
      <c r="HS115" s="78"/>
      <c r="HT115" s="78"/>
      <c r="HU115" s="78"/>
      <c r="HV115" s="78"/>
      <c r="HW115" s="78"/>
      <c r="HX115" s="78"/>
      <c r="HY115" s="78"/>
      <c r="HZ115" s="78"/>
      <c r="IA115" s="78"/>
      <c r="IB115" s="78"/>
      <c r="IC115" s="78"/>
      <c r="ID115" s="78"/>
      <c r="IE115" s="78"/>
      <c r="IF115" s="103"/>
      <c r="XEX115" s="36"/>
      <c r="XEY115" s="36"/>
      <c r="XEZ115" s="36"/>
      <c r="XFA115" s="36"/>
      <c r="XFB115" s="36"/>
      <c r="XFC115" s="36"/>
      <c r="XFD115" s="36"/>
    </row>
    <row r="116" s="33" customFormat="1" ht="23" customHeight="1" spans="1:16384">
      <c r="A116" s="29"/>
      <c r="B116" s="80" t="s">
        <v>1619</v>
      </c>
      <c r="C116" s="91">
        <f>C110+C114+C115</f>
        <v>34650</v>
      </c>
      <c r="D116" s="76">
        <f>D110+D114+D115</f>
        <v>378</v>
      </c>
      <c r="E116" s="76">
        <f>E110+E114+E115</f>
        <v>35028</v>
      </c>
      <c r="F116" s="69" t="s">
        <v>59</v>
      </c>
      <c r="IF116" s="106"/>
      <c r="XEX116" s="29"/>
      <c r="XEY116" s="29"/>
      <c r="XEZ116" s="29"/>
      <c r="XFA116" s="29"/>
      <c r="XFB116" s="29"/>
      <c r="XFC116" s="29"/>
      <c r="XFD116" s="29"/>
    </row>
    <row r="117" s="32" customFormat="1" ht="23" customHeight="1" spans="1:16384">
      <c r="A117" s="33"/>
      <c r="B117" s="80" t="s">
        <v>1620</v>
      </c>
      <c r="C117" s="67">
        <f>C107-C116</f>
        <v>28</v>
      </c>
      <c r="D117" s="76">
        <f>D107-D116</f>
        <v>-109</v>
      </c>
      <c r="E117" s="76">
        <f>E107-E116</f>
        <v>-81</v>
      </c>
      <c r="F117" s="69" t="s">
        <v>59</v>
      </c>
      <c r="XEX117" s="33"/>
      <c r="XEY117" s="33"/>
      <c r="XEZ117" s="33"/>
      <c r="XFA117" s="33"/>
      <c r="XFB117" s="33"/>
      <c r="XFC117" s="33"/>
      <c r="XFD117" s="33"/>
    </row>
    <row r="118" s="32" customFormat="1" ht="23" customHeight="1" spans="2:6">
      <c r="B118" s="80" t="s">
        <v>1621</v>
      </c>
      <c r="C118" s="91">
        <f>C108+C117</f>
        <v>554</v>
      </c>
      <c r="D118" s="76">
        <f>D108+D117</f>
        <v>-118</v>
      </c>
      <c r="E118" s="76">
        <f>E108+E117</f>
        <v>436</v>
      </c>
      <c r="F118" s="69" t="s">
        <v>59</v>
      </c>
    </row>
    <row r="119" s="32" customFormat="1" ht="23" customHeight="1" spans="2:6">
      <c r="B119" s="80" t="s">
        <v>1583</v>
      </c>
      <c r="C119" s="91">
        <f>C118+C116</f>
        <v>35204</v>
      </c>
      <c r="D119" s="91">
        <f>D118+D116</f>
        <v>260</v>
      </c>
      <c r="E119" s="91">
        <f>E118+E116</f>
        <v>35464</v>
      </c>
      <c r="F119" s="79" t="s">
        <v>59</v>
      </c>
    </row>
    <row r="120" s="25" customFormat="1" ht="23" customHeight="1" spans="1:16384">
      <c r="A120" s="32"/>
      <c r="B120" s="80"/>
      <c r="C120" s="86"/>
      <c r="D120" s="94"/>
      <c r="E120" s="94"/>
      <c r="F120" s="79" t="s">
        <v>59</v>
      </c>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c r="BZ120" s="55"/>
      <c r="CA120" s="55"/>
      <c r="CB120" s="55"/>
      <c r="CC120" s="55"/>
      <c r="CD120" s="55"/>
      <c r="CE120" s="55"/>
      <c r="CF120" s="55"/>
      <c r="CG120" s="55"/>
      <c r="CH120" s="55"/>
      <c r="CI120" s="55"/>
      <c r="CJ120" s="55"/>
      <c r="CK120" s="55"/>
      <c r="CL120" s="55"/>
      <c r="CM120" s="55"/>
      <c r="CN120" s="55"/>
      <c r="CO120" s="55"/>
      <c r="CP120" s="55"/>
      <c r="CQ120" s="55"/>
      <c r="CR120" s="55"/>
      <c r="CS120" s="55"/>
      <c r="CT120" s="55"/>
      <c r="CU120" s="55"/>
      <c r="CV120" s="55"/>
      <c r="CW120" s="55"/>
      <c r="CX120" s="55"/>
      <c r="CY120" s="55"/>
      <c r="CZ120" s="55"/>
      <c r="DA120" s="55"/>
      <c r="DB120" s="55"/>
      <c r="DC120" s="55"/>
      <c r="DD120" s="55"/>
      <c r="DE120" s="55"/>
      <c r="DF120" s="55"/>
      <c r="DG120" s="55"/>
      <c r="DH120" s="55"/>
      <c r="DI120" s="55"/>
      <c r="DJ120" s="55"/>
      <c r="DK120" s="55"/>
      <c r="DL120" s="55"/>
      <c r="DM120" s="55"/>
      <c r="DN120" s="55"/>
      <c r="DO120" s="55"/>
      <c r="DP120" s="55"/>
      <c r="DQ120" s="55"/>
      <c r="DR120" s="55"/>
      <c r="DS120" s="55"/>
      <c r="DT120" s="55"/>
      <c r="DU120" s="55"/>
      <c r="DV120" s="55"/>
      <c r="DW120" s="55"/>
      <c r="DX120" s="55"/>
      <c r="DY120" s="55"/>
      <c r="DZ120" s="55"/>
      <c r="EA120" s="55"/>
      <c r="EB120" s="55"/>
      <c r="EC120" s="55"/>
      <c r="ED120" s="55"/>
      <c r="EE120" s="55"/>
      <c r="EF120" s="55"/>
      <c r="EG120" s="55"/>
      <c r="EH120" s="55"/>
      <c r="EI120" s="55"/>
      <c r="EJ120" s="55"/>
      <c r="EK120" s="55"/>
      <c r="EL120" s="55"/>
      <c r="EM120" s="55"/>
      <c r="EN120" s="55"/>
      <c r="EO120" s="55"/>
      <c r="EP120" s="55"/>
      <c r="EQ120" s="55"/>
      <c r="ER120" s="55"/>
      <c r="ES120" s="55"/>
      <c r="ET120" s="55"/>
      <c r="EU120" s="55"/>
      <c r="EV120" s="55"/>
      <c r="EW120" s="55"/>
      <c r="EX120" s="55"/>
      <c r="EY120" s="55"/>
      <c r="EZ120" s="55"/>
      <c r="FA120" s="55"/>
      <c r="FB120" s="55"/>
      <c r="FC120" s="55"/>
      <c r="FD120" s="55"/>
      <c r="FE120" s="55"/>
      <c r="FF120" s="55"/>
      <c r="FG120" s="55"/>
      <c r="FH120" s="55"/>
      <c r="FI120" s="55"/>
      <c r="FJ120" s="55"/>
      <c r="FK120" s="55"/>
      <c r="FL120" s="55"/>
      <c r="FM120" s="55"/>
      <c r="FN120" s="55"/>
      <c r="FO120" s="55"/>
      <c r="FP120" s="55"/>
      <c r="FQ120" s="55"/>
      <c r="FR120" s="55"/>
      <c r="FS120" s="55"/>
      <c r="FT120" s="55"/>
      <c r="FU120" s="55"/>
      <c r="FV120" s="55"/>
      <c r="FW120" s="55"/>
      <c r="FX120" s="55"/>
      <c r="FY120" s="55"/>
      <c r="FZ120" s="55"/>
      <c r="GA120" s="55"/>
      <c r="GB120" s="55"/>
      <c r="GC120" s="55"/>
      <c r="GD120" s="55"/>
      <c r="GE120" s="55"/>
      <c r="GF120" s="55"/>
      <c r="GG120" s="55"/>
      <c r="GH120" s="55"/>
      <c r="GI120" s="55"/>
      <c r="GJ120" s="55"/>
      <c r="GK120" s="55"/>
      <c r="GL120" s="55"/>
      <c r="GM120" s="55"/>
      <c r="GN120" s="55"/>
      <c r="GO120" s="55"/>
      <c r="GP120" s="55"/>
      <c r="GQ120" s="55"/>
      <c r="GR120" s="55"/>
      <c r="GS120" s="55"/>
      <c r="GT120" s="55"/>
      <c r="GU120" s="55"/>
      <c r="GV120" s="55"/>
      <c r="GW120" s="55"/>
      <c r="GX120" s="55"/>
      <c r="GY120" s="55"/>
      <c r="GZ120" s="55"/>
      <c r="HA120" s="55"/>
      <c r="HB120" s="55"/>
      <c r="HC120" s="55"/>
      <c r="HD120" s="55"/>
      <c r="HE120" s="55"/>
      <c r="HF120" s="55"/>
      <c r="HG120" s="55"/>
      <c r="HH120" s="55"/>
      <c r="HI120" s="55"/>
      <c r="HJ120" s="55"/>
      <c r="HK120" s="55"/>
      <c r="HL120" s="55"/>
      <c r="HM120" s="55"/>
      <c r="HN120" s="55"/>
      <c r="HO120" s="55"/>
      <c r="HP120" s="55"/>
      <c r="HQ120" s="55"/>
      <c r="HR120" s="55"/>
      <c r="HS120" s="55"/>
      <c r="HT120" s="55"/>
      <c r="HU120" s="55"/>
      <c r="HV120" s="55"/>
      <c r="HW120" s="55"/>
      <c r="HX120" s="55"/>
      <c r="HY120" s="55"/>
      <c r="HZ120" s="55"/>
      <c r="IA120" s="55"/>
      <c r="IB120" s="55"/>
      <c r="IC120" s="55"/>
      <c r="ID120" s="55"/>
      <c r="IE120" s="55"/>
      <c r="IF120" s="30"/>
      <c r="IG120" s="55"/>
      <c r="IH120" s="55"/>
      <c r="II120" s="55"/>
      <c r="IJ120" s="55"/>
      <c r="XEX120" s="32"/>
      <c r="XEY120" s="32"/>
      <c r="XEZ120" s="32"/>
      <c r="XFA120" s="32"/>
      <c r="XFB120" s="32"/>
      <c r="XFC120" s="32"/>
      <c r="XFD120" s="32"/>
    </row>
    <row r="121" s="25" customFormat="1" ht="23" customHeight="1" spans="2:244">
      <c r="B121" s="85" t="s">
        <v>1632</v>
      </c>
      <c r="C121" s="82"/>
      <c r="D121" s="94"/>
      <c r="E121" s="94"/>
      <c r="F121" s="69" t="s">
        <v>59</v>
      </c>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c r="BL121" s="55"/>
      <c r="BM121" s="55"/>
      <c r="BN121" s="55"/>
      <c r="BO121" s="55"/>
      <c r="BP121" s="55"/>
      <c r="BQ121" s="55"/>
      <c r="BR121" s="55"/>
      <c r="BS121" s="55"/>
      <c r="BT121" s="55"/>
      <c r="BU121" s="55"/>
      <c r="BV121" s="55"/>
      <c r="BW121" s="55"/>
      <c r="BX121" s="55"/>
      <c r="BY121" s="55"/>
      <c r="BZ121" s="55"/>
      <c r="CA121" s="55"/>
      <c r="CB121" s="55"/>
      <c r="CC121" s="55"/>
      <c r="CD121" s="55"/>
      <c r="CE121" s="55"/>
      <c r="CF121" s="55"/>
      <c r="CG121" s="55"/>
      <c r="CH121" s="55"/>
      <c r="CI121" s="55"/>
      <c r="CJ121" s="55"/>
      <c r="CK121" s="55"/>
      <c r="CL121" s="55"/>
      <c r="CM121" s="55"/>
      <c r="CN121" s="55"/>
      <c r="CO121" s="55"/>
      <c r="CP121" s="55"/>
      <c r="CQ121" s="55"/>
      <c r="CR121" s="55"/>
      <c r="CS121" s="55"/>
      <c r="CT121" s="55"/>
      <c r="CU121" s="55"/>
      <c r="CV121" s="55"/>
      <c r="CW121" s="55"/>
      <c r="CX121" s="55"/>
      <c r="CY121" s="55"/>
      <c r="CZ121" s="55"/>
      <c r="DA121" s="55"/>
      <c r="DB121" s="55"/>
      <c r="DC121" s="55"/>
      <c r="DD121" s="55"/>
      <c r="DE121" s="55"/>
      <c r="DF121" s="55"/>
      <c r="DG121" s="55"/>
      <c r="DH121" s="55"/>
      <c r="DI121" s="55"/>
      <c r="DJ121" s="55"/>
      <c r="DK121" s="55"/>
      <c r="DL121" s="55"/>
      <c r="DM121" s="55"/>
      <c r="DN121" s="55"/>
      <c r="DO121" s="55"/>
      <c r="DP121" s="55"/>
      <c r="DQ121" s="55"/>
      <c r="DR121" s="55"/>
      <c r="DS121" s="55"/>
      <c r="DT121" s="55"/>
      <c r="DU121" s="55"/>
      <c r="DV121" s="55"/>
      <c r="DW121" s="55"/>
      <c r="DX121" s="55"/>
      <c r="DY121" s="55"/>
      <c r="DZ121" s="55"/>
      <c r="EA121" s="55"/>
      <c r="EB121" s="55"/>
      <c r="EC121" s="55"/>
      <c r="ED121" s="55"/>
      <c r="EE121" s="55"/>
      <c r="EF121" s="55"/>
      <c r="EG121" s="55"/>
      <c r="EH121" s="55"/>
      <c r="EI121" s="55"/>
      <c r="EJ121" s="55"/>
      <c r="EK121" s="55"/>
      <c r="EL121" s="55"/>
      <c r="EM121" s="55"/>
      <c r="EN121" s="55"/>
      <c r="EO121" s="55"/>
      <c r="EP121" s="55"/>
      <c r="EQ121" s="55"/>
      <c r="ER121" s="55"/>
      <c r="ES121" s="55"/>
      <c r="ET121" s="55"/>
      <c r="EU121" s="55"/>
      <c r="EV121" s="55"/>
      <c r="EW121" s="55"/>
      <c r="EX121" s="55"/>
      <c r="EY121" s="55"/>
      <c r="EZ121" s="55"/>
      <c r="FA121" s="55"/>
      <c r="FB121" s="55"/>
      <c r="FC121" s="55"/>
      <c r="FD121" s="55"/>
      <c r="FE121" s="55"/>
      <c r="FF121" s="55"/>
      <c r="FG121" s="55"/>
      <c r="FH121" s="55"/>
      <c r="FI121" s="55"/>
      <c r="FJ121" s="55"/>
      <c r="FK121" s="55"/>
      <c r="FL121" s="55"/>
      <c r="FM121" s="55"/>
      <c r="FN121" s="55"/>
      <c r="FO121" s="55"/>
      <c r="FP121" s="55"/>
      <c r="FQ121" s="55"/>
      <c r="FR121" s="55"/>
      <c r="FS121" s="55"/>
      <c r="FT121" s="55"/>
      <c r="FU121" s="55"/>
      <c r="FV121" s="55"/>
      <c r="FW121" s="55"/>
      <c r="FX121" s="55"/>
      <c r="FY121" s="55"/>
      <c r="FZ121" s="55"/>
      <c r="GA121" s="55"/>
      <c r="GB121" s="55"/>
      <c r="GC121" s="55"/>
      <c r="GD121" s="55"/>
      <c r="GE121" s="55"/>
      <c r="GF121" s="55"/>
      <c r="GG121" s="55"/>
      <c r="GH121" s="55"/>
      <c r="GI121" s="55"/>
      <c r="GJ121" s="55"/>
      <c r="GK121" s="55"/>
      <c r="GL121" s="55"/>
      <c r="GM121" s="55"/>
      <c r="GN121" s="55"/>
      <c r="GO121" s="55"/>
      <c r="GP121" s="55"/>
      <c r="GQ121" s="55"/>
      <c r="GR121" s="55"/>
      <c r="GS121" s="55"/>
      <c r="GT121" s="55"/>
      <c r="GU121" s="55"/>
      <c r="GV121" s="55"/>
      <c r="GW121" s="55"/>
      <c r="GX121" s="55"/>
      <c r="GY121" s="55"/>
      <c r="GZ121" s="55"/>
      <c r="HA121" s="55"/>
      <c r="HB121" s="55"/>
      <c r="HC121" s="55"/>
      <c r="HD121" s="55"/>
      <c r="HE121" s="55"/>
      <c r="HF121" s="55"/>
      <c r="HG121" s="55"/>
      <c r="HH121" s="55"/>
      <c r="HI121" s="55"/>
      <c r="HJ121" s="55"/>
      <c r="HK121" s="55"/>
      <c r="HL121" s="55"/>
      <c r="HM121" s="55"/>
      <c r="HN121" s="55"/>
      <c r="HO121" s="55"/>
      <c r="HP121" s="55"/>
      <c r="HQ121" s="55"/>
      <c r="HR121" s="55"/>
      <c r="HS121" s="55"/>
      <c r="HT121" s="55"/>
      <c r="HU121" s="55"/>
      <c r="HV121" s="55"/>
      <c r="HW121" s="55"/>
      <c r="HX121" s="55"/>
      <c r="HY121" s="55"/>
      <c r="HZ121" s="55"/>
      <c r="IA121" s="55"/>
      <c r="IB121" s="55"/>
      <c r="IC121" s="55"/>
      <c r="ID121" s="55"/>
      <c r="IE121" s="55"/>
      <c r="IF121" s="30"/>
      <c r="IG121" s="55"/>
      <c r="IH121" s="55"/>
      <c r="II121" s="55"/>
      <c r="IJ121" s="55"/>
    </row>
    <row r="122" s="29" customFormat="1" ht="23" customHeight="1" spans="1:16384">
      <c r="A122" s="25"/>
      <c r="B122" s="66" t="s">
        <v>1623</v>
      </c>
      <c r="C122" s="67">
        <f>C123+C124+C125+C126+C127</f>
        <v>20868</v>
      </c>
      <c r="D122" s="76">
        <f>D123+D124+D125+D126+D127</f>
        <v>146</v>
      </c>
      <c r="E122" s="76">
        <f>E123+E124+E125+E126+E127</f>
        <v>21014</v>
      </c>
      <c r="F122" s="69" t="s">
        <v>59</v>
      </c>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8"/>
      <c r="BU122" s="78"/>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c r="EO122" s="78"/>
      <c r="EP122" s="78"/>
      <c r="EQ122" s="78"/>
      <c r="ER122" s="78"/>
      <c r="ES122" s="78"/>
      <c r="ET122" s="78"/>
      <c r="EU122" s="78"/>
      <c r="EV122" s="78"/>
      <c r="EW122" s="78"/>
      <c r="EX122" s="78"/>
      <c r="EY122" s="78"/>
      <c r="EZ122" s="78"/>
      <c r="FA122" s="78"/>
      <c r="FB122" s="78"/>
      <c r="FC122" s="78"/>
      <c r="FD122" s="78"/>
      <c r="FE122" s="78"/>
      <c r="FF122" s="78"/>
      <c r="FG122" s="78"/>
      <c r="FH122" s="78"/>
      <c r="FI122" s="78"/>
      <c r="FJ122" s="78"/>
      <c r="FK122" s="78"/>
      <c r="FL122" s="78"/>
      <c r="FM122" s="78"/>
      <c r="FN122" s="78"/>
      <c r="FO122" s="78"/>
      <c r="FP122" s="78"/>
      <c r="FQ122" s="78"/>
      <c r="FR122" s="78"/>
      <c r="FS122" s="78"/>
      <c r="FT122" s="78"/>
      <c r="FU122" s="78"/>
      <c r="FV122" s="78"/>
      <c r="FW122" s="78"/>
      <c r="FX122" s="78"/>
      <c r="FY122" s="78"/>
      <c r="FZ122" s="78"/>
      <c r="GA122" s="78"/>
      <c r="GB122" s="78"/>
      <c r="GC122" s="78"/>
      <c r="GD122" s="78"/>
      <c r="GE122" s="78"/>
      <c r="GF122" s="78"/>
      <c r="GG122" s="78"/>
      <c r="GH122" s="78"/>
      <c r="GI122" s="78"/>
      <c r="GJ122" s="78"/>
      <c r="GK122" s="78"/>
      <c r="GL122" s="78"/>
      <c r="GM122" s="78"/>
      <c r="GN122" s="78"/>
      <c r="GO122" s="78"/>
      <c r="GP122" s="78"/>
      <c r="GQ122" s="78"/>
      <c r="GR122" s="78"/>
      <c r="GS122" s="78"/>
      <c r="GT122" s="78"/>
      <c r="GU122" s="78"/>
      <c r="GV122" s="78"/>
      <c r="GW122" s="78"/>
      <c r="GX122" s="78"/>
      <c r="GY122" s="78"/>
      <c r="GZ122" s="78"/>
      <c r="HA122" s="78"/>
      <c r="HB122" s="78"/>
      <c r="HC122" s="78"/>
      <c r="HD122" s="78"/>
      <c r="HE122" s="78"/>
      <c r="HF122" s="78"/>
      <c r="HG122" s="78"/>
      <c r="HH122" s="78"/>
      <c r="HI122" s="78"/>
      <c r="HJ122" s="78"/>
      <c r="HK122" s="78"/>
      <c r="HL122" s="78"/>
      <c r="HM122" s="78"/>
      <c r="HN122" s="78"/>
      <c r="HO122" s="78"/>
      <c r="HP122" s="78"/>
      <c r="HQ122" s="78"/>
      <c r="HR122" s="78"/>
      <c r="HS122" s="78"/>
      <c r="HT122" s="78"/>
      <c r="HU122" s="78"/>
      <c r="HV122" s="78"/>
      <c r="HW122" s="78"/>
      <c r="HX122" s="78"/>
      <c r="HY122" s="78"/>
      <c r="HZ122" s="78"/>
      <c r="IA122" s="78"/>
      <c r="IB122" s="78"/>
      <c r="IC122" s="78"/>
      <c r="ID122" s="78"/>
      <c r="IE122" s="78"/>
      <c r="IF122" s="103"/>
      <c r="XEX122" s="25"/>
      <c r="XEY122" s="25"/>
      <c r="XEZ122" s="25"/>
      <c r="XFA122" s="25"/>
      <c r="XFB122" s="25"/>
      <c r="XFC122" s="25"/>
      <c r="XFD122" s="25"/>
    </row>
    <row r="123" s="32" customFormat="1" ht="23" customHeight="1" spans="1:16384">
      <c r="A123" s="29"/>
      <c r="B123" s="70" t="s">
        <v>1606</v>
      </c>
      <c r="C123" s="92">
        <v>19961</v>
      </c>
      <c r="D123" s="97"/>
      <c r="E123" s="76">
        <f t="shared" ref="E123:E129" si="16">C123+D123</f>
        <v>19961</v>
      </c>
      <c r="F123" s="77" t="s">
        <v>59</v>
      </c>
      <c r="XEX123" s="29"/>
      <c r="XEY123" s="29"/>
      <c r="XEZ123" s="29"/>
      <c r="XFA123" s="29"/>
      <c r="XFB123" s="29"/>
      <c r="XFC123" s="29"/>
      <c r="XFD123" s="29"/>
    </row>
    <row r="124" s="33" customFormat="1" ht="23" customHeight="1" spans="1:16384">
      <c r="A124" s="32"/>
      <c r="B124" s="70" t="s">
        <v>1607</v>
      </c>
      <c r="C124" s="88">
        <v>26</v>
      </c>
      <c r="D124" s="96">
        <v>146</v>
      </c>
      <c r="E124" s="73">
        <f t="shared" si="16"/>
        <v>172</v>
      </c>
      <c r="F124" s="74" t="s">
        <v>59</v>
      </c>
      <c r="IF124" s="106"/>
      <c r="XEX124" s="32"/>
      <c r="XEY124" s="32"/>
      <c r="XEZ124" s="32"/>
      <c r="XFA124" s="32"/>
      <c r="XFB124" s="32"/>
      <c r="XFC124" s="32"/>
      <c r="XFD124" s="32"/>
    </row>
    <row r="125" s="32" customFormat="1" ht="23" customHeight="1" spans="1:16384">
      <c r="A125" s="33"/>
      <c r="B125" s="70" t="s">
        <v>1608</v>
      </c>
      <c r="C125" s="88">
        <v>881</v>
      </c>
      <c r="D125" s="96"/>
      <c r="E125" s="73">
        <f t="shared" si="16"/>
        <v>881</v>
      </c>
      <c r="F125" s="74" t="s">
        <v>59</v>
      </c>
      <c r="XEX125" s="33"/>
      <c r="XEY125" s="33"/>
      <c r="XEZ125" s="33"/>
      <c r="XFA125" s="33"/>
      <c r="XFB125" s="33"/>
      <c r="XFC125" s="33"/>
      <c r="XFD125" s="33"/>
    </row>
    <row r="126" s="32" customFormat="1" ht="23" customHeight="1" spans="2:6">
      <c r="B126" s="70" t="s">
        <v>1296</v>
      </c>
      <c r="C126" s="88"/>
      <c r="D126" s="96"/>
      <c r="E126" s="73">
        <f t="shared" si="16"/>
        <v>0</v>
      </c>
      <c r="F126" s="74" t="s">
        <v>59</v>
      </c>
    </row>
    <row r="127" s="32" customFormat="1" ht="23" hidden="1" customHeight="1" spans="2:6">
      <c r="B127" s="70" t="s">
        <v>1610</v>
      </c>
      <c r="C127" s="88"/>
      <c r="D127" s="97"/>
      <c r="E127" s="76">
        <f t="shared" si="16"/>
        <v>0</v>
      </c>
      <c r="F127" s="74" t="s">
        <v>333</v>
      </c>
    </row>
    <row r="128" s="32" customFormat="1" ht="23" customHeight="1" spans="2:6">
      <c r="B128" s="98" t="s">
        <v>1577</v>
      </c>
      <c r="C128" s="90">
        <v>44250</v>
      </c>
      <c r="D128" s="99"/>
      <c r="E128" s="76">
        <f t="shared" si="16"/>
        <v>44250</v>
      </c>
      <c r="F128" s="77" t="s">
        <v>59</v>
      </c>
    </row>
    <row r="129" s="35" customFormat="1" ht="23" customHeight="1" spans="1:16384">
      <c r="A129" s="32"/>
      <c r="B129" s="66" t="s">
        <v>1624</v>
      </c>
      <c r="C129" s="90"/>
      <c r="D129" s="100"/>
      <c r="E129" s="76">
        <f t="shared" si="16"/>
        <v>0</v>
      </c>
      <c r="F129" s="69" t="s">
        <v>59</v>
      </c>
      <c r="IF129" s="119"/>
      <c r="XEX129" s="32"/>
      <c r="XEY129" s="32"/>
      <c r="XEZ129" s="32"/>
      <c r="XFA129" s="32"/>
      <c r="XFB129" s="32"/>
      <c r="XFC129" s="32"/>
      <c r="XFD129" s="32"/>
    </row>
    <row r="130" s="32" customFormat="1" ht="23" customHeight="1" spans="1:16384">
      <c r="A130" s="35"/>
      <c r="B130" s="80" t="s">
        <v>1612</v>
      </c>
      <c r="C130" s="91">
        <f>C122+C128+C129</f>
        <v>65118</v>
      </c>
      <c r="D130" s="76">
        <f>D122+D128+D129</f>
        <v>146</v>
      </c>
      <c r="E130" s="76">
        <f>E122+E128+E129</f>
        <v>65264</v>
      </c>
      <c r="F130" s="69" t="s">
        <v>59</v>
      </c>
      <c r="XEX130" s="35"/>
      <c r="XEY130" s="35"/>
      <c r="XEZ130" s="35"/>
      <c r="XFA130" s="35"/>
      <c r="XFB130" s="35"/>
      <c r="XFC130" s="35"/>
      <c r="XFD130" s="35"/>
    </row>
    <row r="131" s="25" customFormat="1" ht="23" customHeight="1" spans="1:16384">
      <c r="A131" s="32"/>
      <c r="B131" s="80" t="s">
        <v>1613</v>
      </c>
      <c r="C131" s="92">
        <v>2421</v>
      </c>
      <c r="D131" s="100">
        <v>-69</v>
      </c>
      <c r="E131" s="76">
        <f t="shared" ref="E131:E138" si="17">C131+D131</f>
        <v>2352</v>
      </c>
      <c r="F131" s="69" t="s">
        <v>59</v>
      </c>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c r="BZ131" s="55"/>
      <c r="CA131" s="55"/>
      <c r="CB131" s="55"/>
      <c r="CC131" s="55"/>
      <c r="CD131" s="55"/>
      <c r="CE131" s="55"/>
      <c r="CF131" s="55"/>
      <c r="CG131" s="55"/>
      <c r="CH131" s="55"/>
      <c r="CI131" s="55"/>
      <c r="CJ131" s="55"/>
      <c r="CK131" s="55"/>
      <c r="CL131" s="55"/>
      <c r="CM131" s="55"/>
      <c r="CN131" s="55"/>
      <c r="CO131" s="55"/>
      <c r="CP131" s="55"/>
      <c r="CQ131" s="55"/>
      <c r="CR131" s="55"/>
      <c r="CS131" s="55"/>
      <c r="CT131" s="55"/>
      <c r="CU131" s="55"/>
      <c r="CV131" s="55"/>
      <c r="CW131" s="55"/>
      <c r="CX131" s="55"/>
      <c r="CY131" s="55"/>
      <c r="CZ131" s="55"/>
      <c r="DA131" s="55"/>
      <c r="DB131" s="55"/>
      <c r="DC131" s="55"/>
      <c r="DD131" s="55"/>
      <c r="DE131" s="55"/>
      <c r="DF131" s="55"/>
      <c r="DG131" s="55"/>
      <c r="DH131" s="55"/>
      <c r="DI131" s="55"/>
      <c r="DJ131" s="55"/>
      <c r="DK131" s="55"/>
      <c r="DL131" s="55"/>
      <c r="DM131" s="55"/>
      <c r="DN131" s="55"/>
      <c r="DO131" s="55"/>
      <c r="DP131" s="55"/>
      <c r="DQ131" s="55"/>
      <c r="DR131" s="55"/>
      <c r="DS131" s="55"/>
      <c r="DT131" s="55"/>
      <c r="DU131" s="55"/>
      <c r="DV131" s="55"/>
      <c r="DW131" s="55"/>
      <c r="DX131" s="55"/>
      <c r="DY131" s="55"/>
      <c r="DZ131" s="55"/>
      <c r="EA131" s="55"/>
      <c r="EB131" s="55"/>
      <c r="EC131" s="55"/>
      <c r="ED131" s="55"/>
      <c r="EE131" s="55"/>
      <c r="EF131" s="55"/>
      <c r="EG131" s="55"/>
      <c r="EH131" s="55"/>
      <c r="EI131" s="55"/>
      <c r="EJ131" s="55"/>
      <c r="EK131" s="55"/>
      <c r="EL131" s="55"/>
      <c r="EM131" s="55"/>
      <c r="EN131" s="55"/>
      <c r="EO131" s="55"/>
      <c r="EP131" s="55"/>
      <c r="EQ131" s="55"/>
      <c r="ER131" s="55"/>
      <c r="ES131" s="55"/>
      <c r="ET131" s="55"/>
      <c r="EU131" s="55"/>
      <c r="EV131" s="55"/>
      <c r="EW131" s="55"/>
      <c r="EX131" s="55"/>
      <c r="EY131" s="55"/>
      <c r="EZ131" s="55"/>
      <c r="FA131" s="55"/>
      <c r="FB131" s="55"/>
      <c r="FC131" s="55"/>
      <c r="FD131" s="55"/>
      <c r="FE131" s="55"/>
      <c r="FF131" s="55"/>
      <c r="FG131" s="55"/>
      <c r="FH131" s="55"/>
      <c r="FI131" s="55"/>
      <c r="FJ131" s="55"/>
      <c r="FK131" s="55"/>
      <c r="FL131" s="55"/>
      <c r="FM131" s="55"/>
      <c r="FN131" s="55"/>
      <c r="FO131" s="55"/>
      <c r="FP131" s="55"/>
      <c r="FQ131" s="55"/>
      <c r="FR131" s="55"/>
      <c r="FS131" s="55"/>
      <c r="FT131" s="55"/>
      <c r="FU131" s="55"/>
      <c r="FV131" s="55"/>
      <c r="FW131" s="55"/>
      <c r="FX131" s="55"/>
      <c r="FY131" s="55"/>
      <c r="FZ131" s="55"/>
      <c r="GA131" s="55"/>
      <c r="GB131" s="55"/>
      <c r="GC131" s="55"/>
      <c r="GD131" s="55"/>
      <c r="GE131" s="55"/>
      <c r="GF131" s="55"/>
      <c r="GG131" s="55"/>
      <c r="GH131" s="55"/>
      <c r="GI131" s="55"/>
      <c r="GJ131" s="55"/>
      <c r="GK131" s="55"/>
      <c r="GL131" s="55"/>
      <c r="GM131" s="55"/>
      <c r="GN131" s="55"/>
      <c r="GO131" s="55"/>
      <c r="GP131" s="55"/>
      <c r="GQ131" s="55"/>
      <c r="GR131" s="55"/>
      <c r="GS131" s="55"/>
      <c r="GT131" s="55"/>
      <c r="GU131" s="55"/>
      <c r="GV131" s="55"/>
      <c r="GW131" s="55"/>
      <c r="GX131" s="55"/>
      <c r="GY131" s="55"/>
      <c r="GZ131" s="55"/>
      <c r="HA131" s="55"/>
      <c r="HB131" s="55"/>
      <c r="HC131" s="55"/>
      <c r="HD131" s="55"/>
      <c r="HE131" s="55"/>
      <c r="HF131" s="55"/>
      <c r="HG131" s="55"/>
      <c r="HH131" s="55"/>
      <c r="HI131" s="55"/>
      <c r="HJ131" s="55"/>
      <c r="HK131" s="55"/>
      <c r="HL131" s="55"/>
      <c r="HM131" s="55"/>
      <c r="HN131" s="55"/>
      <c r="HO131" s="55"/>
      <c r="HP131" s="55"/>
      <c r="HQ131" s="55"/>
      <c r="HR131" s="55"/>
      <c r="HS131" s="55"/>
      <c r="HT131" s="55"/>
      <c r="HU131" s="55"/>
      <c r="HV131" s="55"/>
      <c r="HW131" s="55"/>
      <c r="HX131" s="55"/>
      <c r="HY131" s="55"/>
      <c r="HZ131" s="55"/>
      <c r="IA131" s="55"/>
      <c r="IB131" s="55"/>
      <c r="IC131" s="55"/>
      <c r="ID131" s="55"/>
      <c r="IE131" s="55"/>
      <c r="IF131" s="30"/>
      <c r="IG131" s="55"/>
      <c r="IH131" s="55"/>
      <c r="II131" s="55"/>
      <c r="IJ131" s="55"/>
      <c r="XEX131" s="32"/>
      <c r="XEY131" s="32"/>
      <c r="XEZ131" s="32"/>
      <c r="XFA131" s="32"/>
      <c r="XFB131" s="32"/>
      <c r="XFC131" s="32"/>
      <c r="XFD131" s="32"/>
    </row>
    <row r="132" s="25" customFormat="1" ht="23" customHeight="1" spans="2:244">
      <c r="B132" s="80" t="s">
        <v>1582</v>
      </c>
      <c r="C132" s="67">
        <f>C131+C130</f>
        <v>67539</v>
      </c>
      <c r="D132" s="67">
        <f>D131+D130</f>
        <v>77</v>
      </c>
      <c r="E132" s="67">
        <f>E131+E130</f>
        <v>67616</v>
      </c>
      <c r="F132" s="79" t="s">
        <v>59</v>
      </c>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c r="BZ132" s="55"/>
      <c r="CA132" s="55"/>
      <c r="CB132" s="55"/>
      <c r="CC132" s="55"/>
      <c r="CD132" s="55"/>
      <c r="CE132" s="55"/>
      <c r="CF132" s="55"/>
      <c r="CG132" s="55"/>
      <c r="CH132" s="55"/>
      <c r="CI132" s="55"/>
      <c r="CJ132" s="55"/>
      <c r="CK132" s="55"/>
      <c r="CL132" s="55"/>
      <c r="CM132" s="55"/>
      <c r="CN132" s="55"/>
      <c r="CO132" s="55"/>
      <c r="CP132" s="55"/>
      <c r="CQ132" s="55"/>
      <c r="CR132" s="55"/>
      <c r="CS132" s="55"/>
      <c r="CT132" s="55"/>
      <c r="CU132" s="55"/>
      <c r="CV132" s="55"/>
      <c r="CW132" s="55"/>
      <c r="CX132" s="55"/>
      <c r="CY132" s="55"/>
      <c r="CZ132" s="55"/>
      <c r="DA132" s="55"/>
      <c r="DB132" s="55"/>
      <c r="DC132" s="55"/>
      <c r="DD132" s="55"/>
      <c r="DE132" s="55"/>
      <c r="DF132" s="55"/>
      <c r="DG132" s="55"/>
      <c r="DH132" s="55"/>
      <c r="DI132" s="55"/>
      <c r="DJ132" s="55"/>
      <c r="DK132" s="55"/>
      <c r="DL132" s="55"/>
      <c r="DM132" s="55"/>
      <c r="DN132" s="55"/>
      <c r="DO132" s="55"/>
      <c r="DP132" s="55"/>
      <c r="DQ132" s="55"/>
      <c r="DR132" s="55"/>
      <c r="DS132" s="55"/>
      <c r="DT132" s="55"/>
      <c r="DU132" s="55"/>
      <c r="DV132" s="55"/>
      <c r="DW132" s="55"/>
      <c r="DX132" s="55"/>
      <c r="DY132" s="55"/>
      <c r="DZ132" s="55"/>
      <c r="EA132" s="55"/>
      <c r="EB132" s="55"/>
      <c r="EC132" s="55"/>
      <c r="ED132" s="55"/>
      <c r="EE132" s="55"/>
      <c r="EF132" s="55"/>
      <c r="EG132" s="55"/>
      <c r="EH132" s="55"/>
      <c r="EI132" s="55"/>
      <c r="EJ132" s="55"/>
      <c r="EK132" s="55"/>
      <c r="EL132" s="55"/>
      <c r="EM132" s="55"/>
      <c r="EN132" s="55"/>
      <c r="EO132" s="55"/>
      <c r="EP132" s="55"/>
      <c r="EQ132" s="55"/>
      <c r="ER132" s="55"/>
      <c r="ES132" s="55"/>
      <c r="ET132" s="55"/>
      <c r="EU132" s="55"/>
      <c r="EV132" s="55"/>
      <c r="EW132" s="55"/>
      <c r="EX132" s="55"/>
      <c r="EY132" s="55"/>
      <c r="EZ132" s="55"/>
      <c r="FA132" s="55"/>
      <c r="FB132" s="55"/>
      <c r="FC132" s="55"/>
      <c r="FD132" s="55"/>
      <c r="FE132" s="55"/>
      <c r="FF132" s="55"/>
      <c r="FG132" s="55"/>
      <c r="FH132" s="55"/>
      <c r="FI132" s="55"/>
      <c r="FJ132" s="55"/>
      <c r="FK132" s="55"/>
      <c r="FL132" s="55"/>
      <c r="FM132" s="55"/>
      <c r="FN132" s="55"/>
      <c r="FO132" s="55"/>
      <c r="FP132" s="55"/>
      <c r="FQ132" s="55"/>
      <c r="FR132" s="55"/>
      <c r="FS132" s="55"/>
      <c r="FT132" s="55"/>
      <c r="FU132" s="55"/>
      <c r="FV132" s="55"/>
      <c r="FW132" s="55"/>
      <c r="FX132" s="55"/>
      <c r="FY132" s="55"/>
      <c r="FZ132" s="55"/>
      <c r="GA132" s="55"/>
      <c r="GB132" s="55"/>
      <c r="GC132" s="55"/>
      <c r="GD132" s="55"/>
      <c r="GE132" s="55"/>
      <c r="GF132" s="55"/>
      <c r="GG132" s="55"/>
      <c r="GH132" s="55"/>
      <c r="GI132" s="55"/>
      <c r="GJ132" s="55"/>
      <c r="GK132" s="55"/>
      <c r="GL132" s="55"/>
      <c r="GM132" s="55"/>
      <c r="GN132" s="55"/>
      <c r="GO132" s="55"/>
      <c r="GP132" s="55"/>
      <c r="GQ132" s="55"/>
      <c r="GR132" s="55"/>
      <c r="GS132" s="55"/>
      <c r="GT132" s="55"/>
      <c r="GU132" s="55"/>
      <c r="GV132" s="55"/>
      <c r="GW132" s="55"/>
      <c r="GX132" s="55"/>
      <c r="GY132" s="55"/>
      <c r="GZ132" s="55"/>
      <c r="HA132" s="55"/>
      <c r="HB132" s="55"/>
      <c r="HC132" s="55"/>
      <c r="HD132" s="55"/>
      <c r="HE132" s="55"/>
      <c r="HF132" s="55"/>
      <c r="HG132" s="55"/>
      <c r="HH132" s="55"/>
      <c r="HI132" s="55"/>
      <c r="HJ132" s="55"/>
      <c r="HK132" s="55"/>
      <c r="HL132" s="55"/>
      <c r="HM132" s="55"/>
      <c r="HN132" s="55"/>
      <c r="HO132" s="55"/>
      <c r="HP132" s="55"/>
      <c r="HQ132" s="55"/>
      <c r="HR132" s="55"/>
      <c r="HS132" s="55"/>
      <c r="HT132" s="55"/>
      <c r="HU132" s="55"/>
      <c r="HV132" s="55"/>
      <c r="HW132" s="55"/>
      <c r="HX132" s="55"/>
      <c r="HY132" s="55"/>
      <c r="HZ132" s="55"/>
      <c r="IA132" s="55"/>
      <c r="IB132" s="55"/>
      <c r="IC132" s="55"/>
      <c r="ID132" s="55"/>
      <c r="IE132" s="55"/>
      <c r="IF132" s="30"/>
      <c r="IG132" s="55"/>
      <c r="IH132" s="55"/>
      <c r="II132" s="55"/>
      <c r="IJ132" s="55"/>
    </row>
    <row r="133" s="29" customFormat="1" ht="23" customHeight="1" spans="1:16384">
      <c r="A133" s="25"/>
      <c r="B133" s="66" t="s">
        <v>1625</v>
      </c>
      <c r="C133" s="67">
        <f>C134+C135+C136</f>
        <v>44227</v>
      </c>
      <c r="D133" s="76">
        <f>D134+D135+D136</f>
        <v>0</v>
      </c>
      <c r="E133" s="76">
        <f>E134+E135+E136</f>
        <v>44227</v>
      </c>
      <c r="F133" s="69" t="s">
        <v>59</v>
      </c>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c r="DD133" s="78"/>
      <c r="DE133" s="78"/>
      <c r="DF133" s="78"/>
      <c r="DG133" s="78"/>
      <c r="DH133" s="78"/>
      <c r="DI133" s="78"/>
      <c r="DJ133" s="78"/>
      <c r="DK133" s="78"/>
      <c r="DL133" s="78"/>
      <c r="DM133" s="78"/>
      <c r="DN133" s="78"/>
      <c r="DO133" s="78"/>
      <c r="DP133" s="78"/>
      <c r="DQ133" s="78"/>
      <c r="DR133" s="78"/>
      <c r="DS133" s="78"/>
      <c r="DT133" s="78"/>
      <c r="DU133" s="78"/>
      <c r="DV133" s="78"/>
      <c r="DW133" s="78"/>
      <c r="DX133" s="78"/>
      <c r="DY133" s="78"/>
      <c r="DZ133" s="78"/>
      <c r="EA133" s="78"/>
      <c r="EB133" s="78"/>
      <c r="EC133" s="78"/>
      <c r="ED133" s="78"/>
      <c r="EE133" s="78"/>
      <c r="EF133" s="78"/>
      <c r="EG133" s="78"/>
      <c r="EH133" s="78"/>
      <c r="EI133" s="78"/>
      <c r="EJ133" s="78"/>
      <c r="EK133" s="78"/>
      <c r="EL133" s="78"/>
      <c r="EM133" s="78"/>
      <c r="EN133" s="78"/>
      <c r="EO133" s="78"/>
      <c r="EP133" s="78"/>
      <c r="EQ133" s="78"/>
      <c r="ER133" s="78"/>
      <c r="ES133" s="78"/>
      <c r="ET133" s="78"/>
      <c r="EU133" s="78"/>
      <c r="EV133" s="78"/>
      <c r="EW133" s="78"/>
      <c r="EX133" s="78"/>
      <c r="EY133" s="78"/>
      <c r="EZ133" s="78"/>
      <c r="FA133" s="78"/>
      <c r="FB133" s="78"/>
      <c r="FC133" s="78"/>
      <c r="FD133" s="78"/>
      <c r="FE133" s="78"/>
      <c r="FF133" s="78"/>
      <c r="FG133" s="78"/>
      <c r="FH133" s="78"/>
      <c r="FI133" s="78"/>
      <c r="FJ133" s="78"/>
      <c r="FK133" s="78"/>
      <c r="FL133" s="78"/>
      <c r="FM133" s="78"/>
      <c r="FN133" s="78"/>
      <c r="FO133" s="78"/>
      <c r="FP133" s="78"/>
      <c r="FQ133" s="78"/>
      <c r="FR133" s="78"/>
      <c r="FS133" s="78"/>
      <c r="FT133" s="78"/>
      <c r="FU133" s="78"/>
      <c r="FV133" s="78"/>
      <c r="FW133" s="78"/>
      <c r="FX133" s="78"/>
      <c r="FY133" s="78"/>
      <c r="FZ133" s="78"/>
      <c r="GA133" s="78"/>
      <c r="GB133" s="78"/>
      <c r="GC133" s="78"/>
      <c r="GD133" s="78"/>
      <c r="GE133" s="78"/>
      <c r="GF133" s="78"/>
      <c r="GG133" s="78"/>
      <c r="GH133" s="78"/>
      <c r="GI133" s="78"/>
      <c r="GJ133" s="78"/>
      <c r="GK133" s="78"/>
      <c r="GL133" s="78"/>
      <c r="GM133" s="78"/>
      <c r="GN133" s="78"/>
      <c r="GO133" s="78"/>
      <c r="GP133" s="78"/>
      <c r="GQ133" s="78"/>
      <c r="GR133" s="78"/>
      <c r="GS133" s="78"/>
      <c r="GT133" s="78"/>
      <c r="GU133" s="78"/>
      <c r="GV133" s="78"/>
      <c r="GW133" s="78"/>
      <c r="GX133" s="78"/>
      <c r="GY133" s="78"/>
      <c r="GZ133" s="78"/>
      <c r="HA133" s="78"/>
      <c r="HB133" s="78"/>
      <c r="HC133" s="78"/>
      <c r="HD133" s="78"/>
      <c r="HE133" s="78"/>
      <c r="HF133" s="78"/>
      <c r="HG133" s="78"/>
      <c r="HH133" s="78"/>
      <c r="HI133" s="78"/>
      <c r="HJ133" s="78"/>
      <c r="HK133" s="78"/>
      <c r="HL133" s="78"/>
      <c r="HM133" s="78"/>
      <c r="HN133" s="78"/>
      <c r="HO133" s="78"/>
      <c r="HP133" s="78"/>
      <c r="HQ133" s="78"/>
      <c r="HR133" s="78"/>
      <c r="HS133" s="78"/>
      <c r="HT133" s="78"/>
      <c r="HU133" s="78"/>
      <c r="HV133" s="78"/>
      <c r="HW133" s="78"/>
      <c r="HX133" s="78"/>
      <c r="HY133" s="78"/>
      <c r="HZ133" s="78"/>
      <c r="IA133" s="78"/>
      <c r="IB133" s="78"/>
      <c r="IC133" s="78"/>
      <c r="ID133" s="78"/>
      <c r="IE133" s="78"/>
      <c r="IF133" s="120"/>
      <c r="XEX133" s="25"/>
      <c r="XEY133" s="25"/>
      <c r="XEZ133" s="25"/>
      <c r="XFA133" s="25"/>
      <c r="XFB133" s="25"/>
      <c r="XFC133" s="25"/>
      <c r="XFD133" s="25"/>
    </row>
    <row r="134" s="25" customFormat="1" ht="23" customHeight="1" spans="1:16384">
      <c r="A134" s="29"/>
      <c r="B134" s="70" t="s">
        <v>1615</v>
      </c>
      <c r="C134" s="92">
        <v>44227</v>
      </c>
      <c r="D134" s="96"/>
      <c r="E134" s="73">
        <f t="shared" si="17"/>
        <v>44227</v>
      </c>
      <c r="F134" s="74" t="s">
        <v>59</v>
      </c>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c r="BZ134" s="55"/>
      <c r="CA134" s="55"/>
      <c r="CB134" s="55"/>
      <c r="CC134" s="55"/>
      <c r="CD134" s="55"/>
      <c r="CE134" s="55"/>
      <c r="CF134" s="55"/>
      <c r="CG134" s="55"/>
      <c r="CH134" s="55"/>
      <c r="CI134" s="55"/>
      <c r="CJ134" s="55"/>
      <c r="CK134" s="55"/>
      <c r="CL134" s="55"/>
      <c r="CM134" s="55"/>
      <c r="CN134" s="55"/>
      <c r="CO134" s="55"/>
      <c r="CP134" s="55"/>
      <c r="CQ134" s="55"/>
      <c r="CR134" s="55"/>
      <c r="CS134" s="55"/>
      <c r="CT134" s="55"/>
      <c r="CU134" s="55"/>
      <c r="CV134" s="55"/>
      <c r="CW134" s="55"/>
      <c r="CX134" s="55"/>
      <c r="CY134" s="55"/>
      <c r="CZ134" s="55"/>
      <c r="DA134" s="55"/>
      <c r="DB134" s="55"/>
      <c r="DC134" s="55"/>
      <c r="DD134" s="55"/>
      <c r="DE134" s="55"/>
      <c r="DF134" s="55"/>
      <c r="DG134" s="55"/>
      <c r="DH134" s="55"/>
      <c r="DI134" s="55"/>
      <c r="DJ134" s="55"/>
      <c r="DK134" s="55"/>
      <c r="DL134" s="55"/>
      <c r="DM134" s="55"/>
      <c r="DN134" s="55"/>
      <c r="DO134" s="55"/>
      <c r="DP134" s="55"/>
      <c r="DQ134" s="55"/>
      <c r="DR134" s="55"/>
      <c r="DS134" s="55"/>
      <c r="DT134" s="55"/>
      <c r="DU134" s="55"/>
      <c r="DV134" s="55"/>
      <c r="DW134" s="55"/>
      <c r="DX134" s="55"/>
      <c r="DY134" s="55"/>
      <c r="DZ134" s="55"/>
      <c r="EA134" s="55"/>
      <c r="EB134" s="55"/>
      <c r="EC134" s="55"/>
      <c r="ED134" s="55"/>
      <c r="EE134" s="55"/>
      <c r="EF134" s="55"/>
      <c r="EG134" s="55"/>
      <c r="EH134" s="55"/>
      <c r="EI134" s="55"/>
      <c r="EJ134" s="55"/>
      <c r="EK134" s="55"/>
      <c r="EL134" s="55"/>
      <c r="EM134" s="55"/>
      <c r="EN134" s="55"/>
      <c r="EO134" s="55"/>
      <c r="EP134" s="55"/>
      <c r="EQ134" s="55"/>
      <c r="ER134" s="55"/>
      <c r="ES134" s="55"/>
      <c r="ET134" s="55"/>
      <c r="EU134" s="55"/>
      <c r="EV134" s="55"/>
      <c r="EW134" s="55"/>
      <c r="EX134" s="55"/>
      <c r="EY134" s="55"/>
      <c r="EZ134" s="55"/>
      <c r="FA134" s="55"/>
      <c r="FB134" s="55"/>
      <c r="FC134" s="55"/>
      <c r="FD134" s="55"/>
      <c r="FE134" s="55"/>
      <c r="FF134" s="55"/>
      <c r="FG134" s="55"/>
      <c r="FH134" s="55"/>
      <c r="FI134" s="55"/>
      <c r="FJ134" s="55"/>
      <c r="FK134" s="55"/>
      <c r="FL134" s="55"/>
      <c r="FM134" s="55"/>
      <c r="FN134" s="55"/>
      <c r="FO134" s="55"/>
      <c r="FP134" s="55"/>
      <c r="FQ134" s="55"/>
      <c r="FR134" s="55"/>
      <c r="FS134" s="55"/>
      <c r="FT134" s="55"/>
      <c r="FU134" s="55"/>
      <c r="FV134" s="55"/>
      <c r="FW134" s="55"/>
      <c r="FX134" s="55"/>
      <c r="FY134" s="55"/>
      <c r="FZ134" s="55"/>
      <c r="GA134" s="55"/>
      <c r="GB134" s="55"/>
      <c r="GC134" s="55"/>
      <c r="GD134" s="55"/>
      <c r="GE134" s="55"/>
      <c r="GF134" s="55"/>
      <c r="GG134" s="55"/>
      <c r="GH134" s="55"/>
      <c r="GI134" s="55"/>
      <c r="GJ134" s="55"/>
      <c r="GK134" s="55"/>
      <c r="GL134" s="55"/>
      <c r="GM134" s="55"/>
      <c r="GN134" s="55"/>
      <c r="GO134" s="55"/>
      <c r="GP134" s="55"/>
      <c r="GQ134" s="55"/>
      <c r="GR134" s="55"/>
      <c r="GS134" s="55"/>
      <c r="GT134" s="55"/>
      <c r="GU134" s="55"/>
      <c r="GV134" s="55"/>
      <c r="GW134" s="55"/>
      <c r="GX134" s="55"/>
      <c r="GY134" s="55"/>
      <c r="GZ134" s="55"/>
      <c r="HA134" s="55"/>
      <c r="HB134" s="55"/>
      <c r="HC134" s="55"/>
      <c r="HD134" s="55"/>
      <c r="HE134" s="55"/>
      <c r="HF134" s="55"/>
      <c r="HG134" s="55"/>
      <c r="HH134" s="55"/>
      <c r="HI134" s="55"/>
      <c r="HJ134" s="55"/>
      <c r="HK134" s="55"/>
      <c r="HL134" s="55"/>
      <c r="HM134" s="55"/>
      <c r="HN134" s="55"/>
      <c r="HO134" s="55"/>
      <c r="HP134" s="55"/>
      <c r="HQ134" s="55"/>
      <c r="HR134" s="55"/>
      <c r="HS134" s="55"/>
      <c r="HT134" s="55"/>
      <c r="HU134" s="55"/>
      <c r="HV134" s="55"/>
      <c r="HW134" s="55"/>
      <c r="HX134" s="55"/>
      <c r="HY134" s="55"/>
      <c r="HZ134" s="55"/>
      <c r="IA134" s="55"/>
      <c r="IB134" s="55"/>
      <c r="IC134" s="55"/>
      <c r="ID134" s="55"/>
      <c r="IE134" s="55"/>
      <c r="IF134" s="105"/>
      <c r="IG134" s="55"/>
      <c r="IH134" s="55"/>
      <c r="II134" s="55"/>
      <c r="IJ134" s="55"/>
      <c r="XEX134" s="29"/>
      <c r="XEY134" s="29"/>
      <c r="XEZ134" s="29"/>
      <c r="XFA134" s="29"/>
      <c r="XFB134" s="29"/>
      <c r="XFC134" s="29"/>
      <c r="XFD134" s="29"/>
    </row>
    <row r="135" s="29" customFormat="1" ht="23" customHeight="1" spans="1:16384">
      <c r="A135" s="25"/>
      <c r="B135" s="70" t="s">
        <v>1616</v>
      </c>
      <c r="C135" s="88"/>
      <c r="D135" s="96"/>
      <c r="E135" s="73">
        <f t="shared" si="17"/>
        <v>0</v>
      </c>
      <c r="F135" s="74" t="s">
        <v>59</v>
      </c>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c r="DF135" s="78"/>
      <c r="DG135" s="78"/>
      <c r="DH135" s="78"/>
      <c r="DI135" s="78"/>
      <c r="DJ135" s="78"/>
      <c r="DK135" s="78"/>
      <c r="DL135" s="78"/>
      <c r="DM135" s="78"/>
      <c r="DN135" s="78"/>
      <c r="DO135" s="78"/>
      <c r="DP135" s="78"/>
      <c r="DQ135" s="78"/>
      <c r="DR135" s="78"/>
      <c r="DS135" s="78"/>
      <c r="DT135" s="78"/>
      <c r="DU135" s="78"/>
      <c r="DV135" s="78"/>
      <c r="DW135" s="78"/>
      <c r="DX135" s="78"/>
      <c r="DY135" s="78"/>
      <c r="DZ135" s="78"/>
      <c r="EA135" s="78"/>
      <c r="EB135" s="78"/>
      <c r="EC135" s="78"/>
      <c r="ED135" s="78"/>
      <c r="EE135" s="78"/>
      <c r="EF135" s="78"/>
      <c r="EG135" s="78"/>
      <c r="EH135" s="78"/>
      <c r="EI135" s="78"/>
      <c r="EJ135" s="78"/>
      <c r="EK135" s="78"/>
      <c r="EL135" s="78"/>
      <c r="EM135" s="78"/>
      <c r="EN135" s="78"/>
      <c r="EO135" s="78"/>
      <c r="EP135" s="78"/>
      <c r="EQ135" s="78"/>
      <c r="ER135" s="78"/>
      <c r="ES135" s="78"/>
      <c r="ET135" s="78"/>
      <c r="EU135" s="78"/>
      <c r="EV135" s="78"/>
      <c r="EW135" s="78"/>
      <c r="EX135" s="78"/>
      <c r="EY135" s="78"/>
      <c r="EZ135" s="78"/>
      <c r="FA135" s="78"/>
      <c r="FB135" s="78"/>
      <c r="FC135" s="78"/>
      <c r="FD135" s="78"/>
      <c r="FE135" s="78"/>
      <c r="FF135" s="78"/>
      <c r="FG135" s="78"/>
      <c r="FH135" s="78"/>
      <c r="FI135" s="78"/>
      <c r="FJ135" s="78"/>
      <c r="FK135" s="78"/>
      <c r="FL135" s="78"/>
      <c r="FM135" s="78"/>
      <c r="FN135" s="78"/>
      <c r="FO135" s="78"/>
      <c r="FP135" s="78"/>
      <c r="FQ135" s="78"/>
      <c r="FR135" s="78"/>
      <c r="FS135" s="78"/>
      <c r="FT135" s="78"/>
      <c r="FU135" s="78"/>
      <c r="FV135" s="78"/>
      <c r="FW135" s="78"/>
      <c r="FX135" s="78"/>
      <c r="FY135" s="78"/>
      <c r="FZ135" s="78"/>
      <c r="GA135" s="78"/>
      <c r="GB135" s="78"/>
      <c r="GC135" s="78"/>
      <c r="GD135" s="78"/>
      <c r="GE135" s="78"/>
      <c r="GF135" s="78"/>
      <c r="GG135" s="78"/>
      <c r="GH135" s="78"/>
      <c r="GI135" s="78"/>
      <c r="GJ135" s="78"/>
      <c r="GK135" s="78"/>
      <c r="GL135" s="78"/>
      <c r="GM135" s="78"/>
      <c r="GN135" s="78"/>
      <c r="GO135" s="78"/>
      <c r="GP135" s="78"/>
      <c r="GQ135" s="78"/>
      <c r="GR135" s="78"/>
      <c r="GS135" s="78"/>
      <c r="GT135" s="78"/>
      <c r="GU135" s="78"/>
      <c r="GV135" s="78"/>
      <c r="GW135" s="78"/>
      <c r="GX135" s="78"/>
      <c r="GY135" s="78"/>
      <c r="GZ135" s="78"/>
      <c r="HA135" s="78"/>
      <c r="HB135" s="78"/>
      <c r="HC135" s="78"/>
      <c r="HD135" s="78"/>
      <c r="HE135" s="78"/>
      <c r="HF135" s="78"/>
      <c r="HG135" s="78"/>
      <c r="HH135" s="78"/>
      <c r="HI135" s="78"/>
      <c r="HJ135" s="78"/>
      <c r="HK135" s="78"/>
      <c r="HL135" s="78"/>
      <c r="HM135" s="78"/>
      <c r="HN135" s="78"/>
      <c r="HO135" s="78"/>
      <c r="HP135" s="78"/>
      <c r="HQ135" s="78"/>
      <c r="HR135" s="78"/>
      <c r="HS135" s="78"/>
      <c r="HT135" s="78"/>
      <c r="HU135" s="78"/>
      <c r="HV135" s="78"/>
      <c r="HW135" s="78"/>
      <c r="HX135" s="78"/>
      <c r="HY135" s="78"/>
      <c r="HZ135" s="78"/>
      <c r="IA135" s="78"/>
      <c r="IB135" s="78"/>
      <c r="IC135" s="78"/>
      <c r="ID135" s="78"/>
      <c r="IE135" s="78"/>
      <c r="IF135" s="103"/>
      <c r="XEX135" s="25"/>
      <c r="XEY135" s="25"/>
      <c r="XEZ135" s="25"/>
      <c r="XFA135" s="25"/>
      <c r="XFB135" s="25"/>
      <c r="XFC135" s="25"/>
      <c r="XFD135" s="25"/>
    </row>
    <row r="136" s="35" customFormat="1" ht="23" hidden="1" customHeight="1" spans="1:16384">
      <c r="A136" s="29"/>
      <c r="B136" s="70" t="s">
        <v>1617</v>
      </c>
      <c r="C136" s="88"/>
      <c r="D136" s="97"/>
      <c r="E136" s="76">
        <f t="shared" si="17"/>
        <v>0</v>
      </c>
      <c r="F136" s="74" t="s">
        <v>333</v>
      </c>
      <c r="IF136" s="119"/>
      <c r="XEX136" s="29"/>
      <c r="XEY136" s="29"/>
      <c r="XEZ136" s="29"/>
      <c r="XFA136" s="29"/>
      <c r="XFB136" s="29"/>
      <c r="XFC136" s="29"/>
      <c r="XFD136" s="29"/>
    </row>
    <row r="137" s="32" customFormat="1" ht="23" customHeight="1" spans="1:16384">
      <c r="A137" s="35"/>
      <c r="B137" s="66" t="s">
        <v>1626</v>
      </c>
      <c r="C137" s="88"/>
      <c r="D137" s="100"/>
      <c r="E137" s="76">
        <f t="shared" si="17"/>
        <v>0</v>
      </c>
      <c r="F137" s="69" t="s">
        <v>59</v>
      </c>
      <c r="IF137" s="116"/>
      <c r="XEX137" s="35"/>
      <c r="XEY137" s="35"/>
      <c r="XEZ137" s="35"/>
      <c r="XFA137" s="35"/>
      <c r="XFB137" s="35"/>
      <c r="XFC137" s="35"/>
      <c r="XFD137" s="35"/>
    </row>
    <row r="138" s="32" customFormat="1" ht="23" customHeight="1" spans="2:6">
      <c r="B138" s="98" t="s">
        <v>1618</v>
      </c>
      <c r="C138" s="90">
        <v>20867</v>
      </c>
      <c r="D138" s="99">
        <v>146</v>
      </c>
      <c r="E138" s="76">
        <f t="shared" si="17"/>
        <v>21013</v>
      </c>
      <c r="F138" s="77" t="s">
        <v>59</v>
      </c>
    </row>
    <row r="139" s="32" customFormat="1" ht="23" customHeight="1" spans="2:6">
      <c r="B139" s="80" t="s">
        <v>1619</v>
      </c>
      <c r="C139" s="91">
        <f>C133+C137+C138</f>
        <v>65094</v>
      </c>
      <c r="D139" s="76">
        <f>D133+D137+D138</f>
        <v>146</v>
      </c>
      <c r="E139" s="76">
        <f>E133+E137+E138</f>
        <v>65240</v>
      </c>
      <c r="F139" s="69" t="s">
        <v>59</v>
      </c>
    </row>
    <row r="140" s="25" customFormat="1" ht="23" customHeight="1" spans="1:16384">
      <c r="A140" s="32"/>
      <c r="B140" s="80" t="s">
        <v>1620</v>
      </c>
      <c r="C140" s="67">
        <f>C130-C139</f>
        <v>24</v>
      </c>
      <c r="D140" s="76">
        <f>D130-D139</f>
        <v>0</v>
      </c>
      <c r="E140" s="76">
        <f>E130-E139</f>
        <v>24</v>
      </c>
      <c r="F140" s="69" t="s">
        <v>59</v>
      </c>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c r="BZ140" s="55"/>
      <c r="CA140" s="55"/>
      <c r="CB140" s="55"/>
      <c r="CC140" s="55"/>
      <c r="CD140" s="55"/>
      <c r="CE140" s="55"/>
      <c r="CF140" s="55"/>
      <c r="CG140" s="55"/>
      <c r="CH140" s="55"/>
      <c r="CI140" s="55"/>
      <c r="CJ140" s="55"/>
      <c r="CK140" s="55"/>
      <c r="CL140" s="55"/>
      <c r="CM140" s="55"/>
      <c r="CN140" s="55"/>
      <c r="CO140" s="55"/>
      <c r="CP140" s="55"/>
      <c r="CQ140" s="55"/>
      <c r="CR140" s="55"/>
      <c r="CS140" s="55"/>
      <c r="CT140" s="55"/>
      <c r="CU140" s="55"/>
      <c r="CV140" s="55"/>
      <c r="CW140" s="55"/>
      <c r="CX140" s="55"/>
      <c r="CY140" s="55"/>
      <c r="CZ140" s="55"/>
      <c r="DA140" s="55"/>
      <c r="DB140" s="55"/>
      <c r="DC140" s="55"/>
      <c r="DD140" s="55"/>
      <c r="DE140" s="55"/>
      <c r="DF140" s="55"/>
      <c r="DG140" s="55"/>
      <c r="DH140" s="55"/>
      <c r="DI140" s="55"/>
      <c r="DJ140" s="55"/>
      <c r="DK140" s="55"/>
      <c r="DL140" s="55"/>
      <c r="DM140" s="55"/>
      <c r="DN140" s="55"/>
      <c r="DO140" s="55"/>
      <c r="DP140" s="55"/>
      <c r="DQ140" s="55"/>
      <c r="DR140" s="55"/>
      <c r="DS140" s="55"/>
      <c r="DT140" s="55"/>
      <c r="DU140" s="55"/>
      <c r="DV140" s="55"/>
      <c r="DW140" s="55"/>
      <c r="DX140" s="55"/>
      <c r="DY140" s="55"/>
      <c r="DZ140" s="55"/>
      <c r="EA140" s="55"/>
      <c r="EB140" s="55"/>
      <c r="EC140" s="55"/>
      <c r="ED140" s="55"/>
      <c r="EE140" s="55"/>
      <c r="EF140" s="55"/>
      <c r="EG140" s="55"/>
      <c r="EH140" s="55"/>
      <c r="EI140" s="55"/>
      <c r="EJ140" s="55"/>
      <c r="EK140" s="55"/>
      <c r="EL140" s="55"/>
      <c r="EM140" s="55"/>
      <c r="EN140" s="55"/>
      <c r="EO140" s="55"/>
      <c r="EP140" s="55"/>
      <c r="EQ140" s="55"/>
      <c r="ER140" s="55"/>
      <c r="ES140" s="55"/>
      <c r="ET140" s="55"/>
      <c r="EU140" s="55"/>
      <c r="EV140" s="55"/>
      <c r="EW140" s="55"/>
      <c r="EX140" s="55"/>
      <c r="EY140" s="55"/>
      <c r="EZ140" s="55"/>
      <c r="FA140" s="55"/>
      <c r="FB140" s="55"/>
      <c r="FC140" s="55"/>
      <c r="FD140" s="55"/>
      <c r="FE140" s="55"/>
      <c r="FF140" s="55"/>
      <c r="FG140" s="55"/>
      <c r="FH140" s="55"/>
      <c r="FI140" s="55"/>
      <c r="FJ140" s="55"/>
      <c r="FK140" s="55"/>
      <c r="FL140" s="55"/>
      <c r="FM140" s="55"/>
      <c r="FN140" s="55"/>
      <c r="FO140" s="55"/>
      <c r="FP140" s="55"/>
      <c r="FQ140" s="55"/>
      <c r="FR140" s="55"/>
      <c r="FS140" s="55"/>
      <c r="FT140" s="55"/>
      <c r="FU140" s="55"/>
      <c r="FV140" s="55"/>
      <c r="FW140" s="55"/>
      <c r="FX140" s="55"/>
      <c r="FY140" s="55"/>
      <c r="FZ140" s="55"/>
      <c r="GA140" s="55"/>
      <c r="GB140" s="55"/>
      <c r="GC140" s="55"/>
      <c r="GD140" s="55"/>
      <c r="GE140" s="55"/>
      <c r="GF140" s="55"/>
      <c r="GG140" s="55"/>
      <c r="GH140" s="55"/>
      <c r="GI140" s="55"/>
      <c r="GJ140" s="55"/>
      <c r="GK140" s="55"/>
      <c r="GL140" s="55"/>
      <c r="GM140" s="55"/>
      <c r="GN140" s="55"/>
      <c r="GO140" s="55"/>
      <c r="GP140" s="55"/>
      <c r="GQ140" s="55"/>
      <c r="GR140" s="55"/>
      <c r="GS140" s="55"/>
      <c r="GT140" s="55"/>
      <c r="GU140" s="55"/>
      <c r="GV140" s="55"/>
      <c r="GW140" s="55"/>
      <c r="GX140" s="55"/>
      <c r="GY140" s="55"/>
      <c r="GZ140" s="55"/>
      <c r="HA140" s="55"/>
      <c r="HB140" s="55"/>
      <c r="HC140" s="55"/>
      <c r="HD140" s="55"/>
      <c r="HE140" s="55"/>
      <c r="HF140" s="55"/>
      <c r="HG140" s="55"/>
      <c r="HH140" s="55"/>
      <c r="HI140" s="55"/>
      <c r="HJ140" s="55"/>
      <c r="HK140" s="55"/>
      <c r="HL140" s="55"/>
      <c r="HM140" s="55"/>
      <c r="HN140" s="55"/>
      <c r="HO140" s="55"/>
      <c r="HP140" s="55"/>
      <c r="HQ140" s="55"/>
      <c r="HR140" s="55"/>
      <c r="HS140" s="55"/>
      <c r="HT140" s="55"/>
      <c r="HU140" s="55"/>
      <c r="HV140" s="55"/>
      <c r="HW140" s="55"/>
      <c r="HX140" s="55"/>
      <c r="HY140" s="55"/>
      <c r="HZ140" s="55"/>
      <c r="IA140" s="55"/>
      <c r="IB140" s="55"/>
      <c r="IC140" s="55"/>
      <c r="ID140" s="55"/>
      <c r="IE140" s="55"/>
      <c r="IF140" s="30"/>
      <c r="IG140" s="55"/>
      <c r="IH140" s="55"/>
      <c r="II140" s="55"/>
      <c r="IJ140" s="55"/>
      <c r="XEX140" s="32"/>
      <c r="XEY140" s="32"/>
      <c r="XEZ140" s="32"/>
      <c r="XFA140" s="32"/>
      <c r="XFB140" s="32"/>
      <c r="XFC140" s="32"/>
      <c r="XFD140" s="32"/>
    </row>
    <row r="141" s="25" customFormat="1" ht="23" customHeight="1" spans="2:244">
      <c r="B141" s="80" t="s">
        <v>1621</v>
      </c>
      <c r="C141" s="91">
        <f>C131+C140</f>
        <v>2445</v>
      </c>
      <c r="D141" s="76">
        <f>D131+D140</f>
        <v>-69</v>
      </c>
      <c r="E141" s="76">
        <f>E131+E140</f>
        <v>2376</v>
      </c>
      <c r="F141" s="69" t="s">
        <v>59</v>
      </c>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55"/>
      <c r="CA141" s="55"/>
      <c r="CB141" s="55"/>
      <c r="CC141" s="55"/>
      <c r="CD141" s="55"/>
      <c r="CE141" s="55"/>
      <c r="CF141" s="55"/>
      <c r="CG141" s="55"/>
      <c r="CH141" s="55"/>
      <c r="CI141" s="55"/>
      <c r="CJ141" s="55"/>
      <c r="CK141" s="55"/>
      <c r="CL141" s="55"/>
      <c r="CM141" s="55"/>
      <c r="CN141" s="55"/>
      <c r="CO141" s="55"/>
      <c r="CP141" s="55"/>
      <c r="CQ141" s="55"/>
      <c r="CR141" s="55"/>
      <c r="CS141" s="55"/>
      <c r="CT141" s="55"/>
      <c r="CU141" s="55"/>
      <c r="CV141" s="55"/>
      <c r="CW141" s="55"/>
      <c r="CX141" s="55"/>
      <c r="CY141" s="55"/>
      <c r="CZ141" s="55"/>
      <c r="DA141" s="55"/>
      <c r="DB141" s="55"/>
      <c r="DC141" s="55"/>
      <c r="DD141" s="55"/>
      <c r="DE141" s="55"/>
      <c r="DF141" s="55"/>
      <c r="DG141" s="55"/>
      <c r="DH141" s="55"/>
      <c r="DI141" s="55"/>
      <c r="DJ141" s="55"/>
      <c r="DK141" s="55"/>
      <c r="DL141" s="55"/>
      <c r="DM141" s="55"/>
      <c r="DN141" s="55"/>
      <c r="DO141" s="55"/>
      <c r="DP141" s="55"/>
      <c r="DQ141" s="55"/>
      <c r="DR141" s="55"/>
      <c r="DS141" s="55"/>
      <c r="DT141" s="55"/>
      <c r="DU141" s="55"/>
      <c r="DV141" s="55"/>
      <c r="DW141" s="55"/>
      <c r="DX141" s="55"/>
      <c r="DY141" s="55"/>
      <c r="DZ141" s="55"/>
      <c r="EA141" s="55"/>
      <c r="EB141" s="55"/>
      <c r="EC141" s="55"/>
      <c r="ED141" s="55"/>
      <c r="EE141" s="55"/>
      <c r="EF141" s="55"/>
      <c r="EG141" s="55"/>
      <c r="EH141" s="55"/>
      <c r="EI141" s="55"/>
      <c r="EJ141" s="55"/>
      <c r="EK141" s="55"/>
      <c r="EL141" s="55"/>
      <c r="EM141" s="55"/>
      <c r="EN141" s="55"/>
      <c r="EO141" s="55"/>
      <c r="EP141" s="55"/>
      <c r="EQ141" s="55"/>
      <c r="ER141" s="55"/>
      <c r="ES141" s="55"/>
      <c r="ET141" s="55"/>
      <c r="EU141" s="55"/>
      <c r="EV141" s="55"/>
      <c r="EW141" s="55"/>
      <c r="EX141" s="55"/>
      <c r="EY141" s="55"/>
      <c r="EZ141" s="55"/>
      <c r="FA141" s="55"/>
      <c r="FB141" s="55"/>
      <c r="FC141" s="55"/>
      <c r="FD141" s="55"/>
      <c r="FE141" s="55"/>
      <c r="FF141" s="55"/>
      <c r="FG141" s="55"/>
      <c r="FH141" s="55"/>
      <c r="FI141" s="55"/>
      <c r="FJ141" s="55"/>
      <c r="FK141" s="55"/>
      <c r="FL141" s="55"/>
      <c r="FM141" s="55"/>
      <c r="FN141" s="55"/>
      <c r="FO141" s="55"/>
      <c r="FP141" s="55"/>
      <c r="FQ141" s="55"/>
      <c r="FR141" s="55"/>
      <c r="FS141" s="55"/>
      <c r="FT141" s="55"/>
      <c r="FU141" s="55"/>
      <c r="FV141" s="55"/>
      <c r="FW141" s="55"/>
      <c r="FX141" s="55"/>
      <c r="FY141" s="55"/>
      <c r="FZ141" s="55"/>
      <c r="GA141" s="55"/>
      <c r="GB141" s="55"/>
      <c r="GC141" s="55"/>
      <c r="GD141" s="55"/>
      <c r="GE141" s="55"/>
      <c r="GF141" s="55"/>
      <c r="GG141" s="55"/>
      <c r="GH141" s="55"/>
      <c r="GI141" s="55"/>
      <c r="GJ141" s="55"/>
      <c r="GK141" s="55"/>
      <c r="GL141" s="55"/>
      <c r="GM141" s="55"/>
      <c r="GN141" s="55"/>
      <c r="GO141" s="55"/>
      <c r="GP141" s="55"/>
      <c r="GQ141" s="55"/>
      <c r="GR141" s="55"/>
      <c r="GS141" s="55"/>
      <c r="GT141" s="55"/>
      <c r="GU141" s="55"/>
      <c r="GV141" s="55"/>
      <c r="GW141" s="55"/>
      <c r="GX141" s="55"/>
      <c r="GY141" s="55"/>
      <c r="GZ141" s="55"/>
      <c r="HA141" s="55"/>
      <c r="HB141" s="55"/>
      <c r="HC141" s="55"/>
      <c r="HD141" s="55"/>
      <c r="HE141" s="55"/>
      <c r="HF141" s="55"/>
      <c r="HG141" s="55"/>
      <c r="HH141" s="55"/>
      <c r="HI141" s="55"/>
      <c r="HJ141" s="55"/>
      <c r="HK141" s="55"/>
      <c r="HL141" s="55"/>
      <c r="HM141" s="55"/>
      <c r="HN141" s="55"/>
      <c r="HO141" s="55"/>
      <c r="HP141" s="55"/>
      <c r="HQ141" s="55"/>
      <c r="HR141" s="55"/>
      <c r="HS141" s="55"/>
      <c r="HT141" s="55"/>
      <c r="HU141" s="55"/>
      <c r="HV141" s="55"/>
      <c r="HW141" s="55"/>
      <c r="HX141" s="55"/>
      <c r="HY141" s="55"/>
      <c r="HZ141" s="55"/>
      <c r="IA141" s="55"/>
      <c r="IB141" s="55"/>
      <c r="IC141" s="55"/>
      <c r="ID141" s="55"/>
      <c r="IE141" s="55"/>
      <c r="IF141" s="30"/>
      <c r="IG141" s="55"/>
      <c r="IH141" s="55"/>
      <c r="II141" s="55"/>
      <c r="IJ141" s="55"/>
    </row>
    <row r="142" s="29" customFormat="1" ht="23" customHeight="1" spans="1:16384">
      <c r="A142" s="25"/>
      <c r="B142" s="80" t="s">
        <v>1583</v>
      </c>
      <c r="C142" s="91">
        <f>C141+C139</f>
        <v>67539</v>
      </c>
      <c r="D142" s="91">
        <f>D141+D139</f>
        <v>77</v>
      </c>
      <c r="E142" s="91">
        <f>E141+E139</f>
        <v>67616</v>
      </c>
      <c r="F142" s="79" t="s">
        <v>59</v>
      </c>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c r="BT142" s="78"/>
      <c r="BU142" s="78"/>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c r="DD142" s="78"/>
      <c r="DE142" s="78"/>
      <c r="DF142" s="78"/>
      <c r="DG142" s="78"/>
      <c r="DH142" s="78"/>
      <c r="DI142" s="78"/>
      <c r="DJ142" s="78"/>
      <c r="DK142" s="78"/>
      <c r="DL142" s="78"/>
      <c r="DM142" s="78"/>
      <c r="DN142" s="78"/>
      <c r="DO142" s="78"/>
      <c r="DP142" s="78"/>
      <c r="DQ142" s="78"/>
      <c r="DR142" s="78"/>
      <c r="DS142" s="78"/>
      <c r="DT142" s="78"/>
      <c r="DU142" s="78"/>
      <c r="DV142" s="78"/>
      <c r="DW142" s="78"/>
      <c r="DX142" s="78"/>
      <c r="DY142" s="78"/>
      <c r="DZ142" s="78"/>
      <c r="EA142" s="78"/>
      <c r="EB142" s="78"/>
      <c r="EC142" s="78"/>
      <c r="ED142" s="78"/>
      <c r="EE142" s="78"/>
      <c r="EF142" s="78"/>
      <c r="EG142" s="78"/>
      <c r="EH142" s="78"/>
      <c r="EI142" s="78"/>
      <c r="EJ142" s="78"/>
      <c r="EK142" s="78"/>
      <c r="EL142" s="78"/>
      <c r="EM142" s="78"/>
      <c r="EN142" s="78"/>
      <c r="EO142" s="78"/>
      <c r="EP142" s="78"/>
      <c r="EQ142" s="78"/>
      <c r="ER142" s="78"/>
      <c r="ES142" s="78"/>
      <c r="ET142" s="78"/>
      <c r="EU142" s="78"/>
      <c r="EV142" s="78"/>
      <c r="EW142" s="78"/>
      <c r="EX142" s="78"/>
      <c r="EY142" s="78"/>
      <c r="EZ142" s="78"/>
      <c r="FA142" s="78"/>
      <c r="FB142" s="78"/>
      <c r="FC142" s="78"/>
      <c r="FD142" s="78"/>
      <c r="FE142" s="78"/>
      <c r="FF142" s="78"/>
      <c r="FG142" s="78"/>
      <c r="FH142" s="78"/>
      <c r="FI142" s="78"/>
      <c r="FJ142" s="78"/>
      <c r="FK142" s="78"/>
      <c r="FL142" s="78"/>
      <c r="FM142" s="78"/>
      <c r="FN142" s="78"/>
      <c r="FO142" s="78"/>
      <c r="FP142" s="78"/>
      <c r="FQ142" s="78"/>
      <c r="FR142" s="78"/>
      <c r="FS142" s="78"/>
      <c r="FT142" s="78"/>
      <c r="FU142" s="78"/>
      <c r="FV142" s="78"/>
      <c r="FW142" s="78"/>
      <c r="FX142" s="78"/>
      <c r="FY142" s="78"/>
      <c r="FZ142" s="78"/>
      <c r="GA142" s="78"/>
      <c r="GB142" s="78"/>
      <c r="GC142" s="78"/>
      <c r="GD142" s="78"/>
      <c r="GE142" s="78"/>
      <c r="GF142" s="78"/>
      <c r="GG142" s="78"/>
      <c r="GH142" s="78"/>
      <c r="GI142" s="78"/>
      <c r="GJ142" s="78"/>
      <c r="GK142" s="78"/>
      <c r="GL142" s="78"/>
      <c r="GM142" s="78"/>
      <c r="GN142" s="78"/>
      <c r="GO142" s="78"/>
      <c r="GP142" s="78"/>
      <c r="GQ142" s="78"/>
      <c r="GR142" s="78"/>
      <c r="GS142" s="78"/>
      <c r="GT142" s="78"/>
      <c r="GU142" s="78"/>
      <c r="GV142" s="78"/>
      <c r="GW142" s="78"/>
      <c r="GX142" s="78"/>
      <c r="GY142" s="78"/>
      <c r="GZ142" s="78"/>
      <c r="HA142" s="78"/>
      <c r="HB142" s="78"/>
      <c r="HC142" s="78"/>
      <c r="HD142" s="78"/>
      <c r="HE142" s="78"/>
      <c r="HF142" s="78"/>
      <c r="HG142" s="78"/>
      <c r="HH142" s="78"/>
      <c r="HI142" s="78"/>
      <c r="HJ142" s="78"/>
      <c r="HK142" s="78"/>
      <c r="HL142" s="78"/>
      <c r="HM142" s="78"/>
      <c r="HN142" s="78"/>
      <c r="HO142" s="78"/>
      <c r="HP142" s="78"/>
      <c r="HQ142" s="78"/>
      <c r="HR142" s="78"/>
      <c r="HS142" s="78"/>
      <c r="HT142" s="78"/>
      <c r="HU142" s="78"/>
      <c r="HV142" s="78"/>
      <c r="HW142" s="78"/>
      <c r="HX142" s="78"/>
      <c r="HY142" s="78"/>
      <c r="HZ142" s="78"/>
      <c r="IA142" s="78"/>
      <c r="IB142" s="78"/>
      <c r="IC142" s="78"/>
      <c r="ID142" s="78"/>
      <c r="IE142" s="78"/>
      <c r="IF142" s="120"/>
      <c r="XEX142" s="25"/>
      <c r="XEY142" s="25"/>
      <c r="XEZ142" s="25"/>
      <c r="XFA142" s="25"/>
      <c r="XFB142" s="25"/>
      <c r="XFC142" s="25"/>
      <c r="XFD142" s="25"/>
    </row>
    <row r="143" s="32" customFormat="1" ht="23" customHeight="1" spans="1:16384">
      <c r="A143" s="29"/>
      <c r="B143" s="80"/>
      <c r="C143" s="86"/>
      <c r="D143" s="94"/>
      <c r="E143" s="94"/>
      <c r="F143" s="79" t="s">
        <v>59</v>
      </c>
      <c r="IF143" s="116"/>
      <c r="XEX143" s="29"/>
      <c r="XEY143" s="29"/>
      <c r="XEZ143" s="29"/>
      <c r="XFA143" s="29"/>
      <c r="XFB143" s="29"/>
      <c r="XFC143" s="29"/>
      <c r="XFD143" s="29"/>
    </row>
    <row r="144" s="37" customFormat="1" ht="23" customHeight="1" spans="1:16384">
      <c r="A144" s="32"/>
      <c r="B144" s="85" t="s">
        <v>1633</v>
      </c>
      <c r="C144" s="82"/>
      <c r="D144" s="94"/>
      <c r="E144" s="94"/>
      <c r="F144" s="69" t="s">
        <v>59</v>
      </c>
      <c r="XEX144" s="32"/>
      <c r="XEY144" s="32"/>
      <c r="XEZ144" s="32"/>
      <c r="XFA144" s="32"/>
      <c r="XFB144" s="32"/>
      <c r="XFC144" s="32"/>
      <c r="XFD144" s="32"/>
    </row>
    <row r="145" s="32" customFormat="1" ht="23" customHeight="1" spans="1:16384">
      <c r="A145" s="37"/>
      <c r="B145" s="66" t="s">
        <v>1623</v>
      </c>
      <c r="C145" s="67">
        <f>C146+C147+C148+C149+C150</f>
        <v>1176</v>
      </c>
      <c r="D145" s="76">
        <f>D146+D147+D148+D149+D150</f>
        <v>0</v>
      </c>
      <c r="E145" s="76">
        <f>E146+E147+E148+E149+E150</f>
        <v>1176</v>
      </c>
      <c r="F145" s="69" t="s">
        <v>59</v>
      </c>
      <c r="XEX145" s="37"/>
      <c r="XEY145" s="37"/>
      <c r="XEZ145" s="37"/>
      <c r="XFA145" s="37"/>
      <c r="XFB145" s="37"/>
      <c r="XFC145" s="37"/>
      <c r="XFD145" s="37"/>
    </row>
    <row r="146" s="32" customFormat="1" ht="23" customHeight="1" spans="2:6">
      <c r="B146" s="70" t="s">
        <v>1606</v>
      </c>
      <c r="C146" s="87">
        <v>1174</v>
      </c>
      <c r="D146" s="96"/>
      <c r="E146" s="73">
        <f t="shared" ref="E146:E152" si="18">C146+D146</f>
        <v>1174</v>
      </c>
      <c r="F146" s="74" t="s">
        <v>59</v>
      </c>
    </row>
    <row r="147" s="32" customFormat="1" ht="23" customHeight="1" spans="2:6">
      <c r="B147" s="70" t="s">
        <v>1607</v>
      </c>
      <c r="C147" s="88">
        <v>2</v>
      </c>
      <c r="D147" s="96"/>
      <c r="E147" s="73">
        <f t="shared" si="18"/>
        <v>2</v>
      </c>
      <c r="F147" s="74" t="s">
        <v>59</v>
      </c>
    </row>
    <row r="148" s="35" customFormat="1" ht="23" hidden="1" customHeight="1" spans="1:16384">
      <c r="A148" s="32"/>
      <c r="B148" s="70" t="s">
        <v>1608</v>
      </c>
      <c r="C148" s="88"/>
      <c r="D148" s="97"/>
      <c r="E148" s="76">
        <f t="shared" si="18"/>
        <v>0</v>
      </c>
      <c r="F148" s="74" t="s">
        <v>333</v>
      </c>
      <c r="XEX148" s="32"/>
      <c r="XEY148" s="32"/>
      <c r="XEZ148" s="32"/>
      <c r="XFA148" s="32"/>
      <c r="XFB148" s="32"/>
      <c r="XFC148" s="32"/>
      <c r="XFD148" s="32"/>
    </row>
    <row r="149" s="32" customFormat="1" ht="23" customHeight="1" spans="2:240">
      <c r="B149" s="70" t="s">
        <v>1296</v>
      </c>
      <c r="C149" s="88"/>
      <c r="D149" s="96"/>
      <c r="E149" s="73">
        <f t="shared" si="18"/>
        <v>0</v>
      </c>
      <c r="F149" s="74" t="s">
        <v>59</v>
      </c>
      <c r="IF149" s="116"/>
    </row>
    <row r="150" s="25" customFormat="1" ht="23" hidden="1" customHeight="1" spans="1:16384">
      <c r="A150" s="35"/>
      <c r="B150" s="70" t="s">
        <v>1610</v>
      </c>
      <c r="C150" s="88"/>
      <c r="D150" s="97"/>
      <c r="E150" s="76">
        <f t="shared" si="18"/>
        <v>0</v>
      </c>
      <c r="F150" s="74" t="s">
        <v>333</v>
      </c>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c r="BZ150" s="55"/>
      <c r="CA150" s="55"/>
      <c r="CB150" s="55"/>
      <c r="CC150" s="55"/>
      <c r="CD150" s="55"/>
      <c r="CE150" s="55"/>
      <c r="CF150" s="55"/>
      <c r="CG150" s="55"/>
      <c r="CH150" s="55"/>
      <c r="CI150" s="55"/>
      <c r="CJ150" s="55"/>
      <c r="CK150" s="55"/>
      <c r="CL150" s="55"/>
      <c r="CM150" s="55"/>
      <c r="CN150" s="55"/>
      <c r="CO150" s="55"/>
      <c r="CP150" s="55"/>
      <c r="CQ150" s="55"/>
      <c r="CR150" s="55"/>
      <c r="CS150" s="55"/>
      <c r="CT150" s="55"/>
      <c r="CU150" s="55"/>
      <c r="CV150" s="55"/>
      <c r="CW150" s="55"/>
      <c r="CX150" s="55"/>
      <c r="CY150" s="55"/>
      <c r="CZ150" s="55"/>
      <c r="DA150" s="55"/>
      <c r="DB150" s="55"/>
      <c r="DC150" s="55"/>
      <c r="DD150" s="55"/>
      <c r="DE150" s="55"/>
      <c r="DF150" s="55"/>
      <c r="DG150" s="55"/>
      <c r="DH150" s="55"/>
      <c r="DI150" s="55"/>
      <c r="DJ150" s="55"/>
      <c r="DK150" s="55"/>
      <c r="DL150" s="55"/>
      <c r="DM150" s="55"/>
      <c r="DN150" s="55"/>
      <c r="DO150" s="55"/>
      <c r="DP150" s="55"/>
      <c r="DQ150" s="55"/>
      <c r="DR150" s="55"/>
      <c r="DS150" s="55"/>
      <c r="DT150" s="55"/>
      <c r="DU150" s="55"/>
      <c r="DV150" s="55"/>
      <c r="DW150" s="55"/>
      <c r="DX150" s="55"/>
      <c r="DY150" s="55"/>
      <c r="DZ150" s="55"/>
      <c r="EA150" s="55"/>
      <c r="EB150" s="55"/>
      <c r="EC150" s="55"/>
      <c r="ED150" s="55"/>
      <c r="EE150" s="55"/>
      <c r="EF150" s="55"/>
      <c r="EG150" s="55"/>
      <c r="EH150" s="55"/>
      <c r="EI150" s="55"/>
      <c r="EJ150" s="55"/>
      <c r="EK150" s="55"/>
      <c r="EL150" s="55"/>
      <c r="EM150" s="55"/>
      <c r="EN150" s="55"/>
      <c r="EO150" s="55"/>
      <c r="EP150" s="55"/>
      <c r="EQ150" s="55"/>
      <c r="ER150" s="55"/>
      <c r="ES150" s="55"/>
      <c r="ET150" s="55"/>
      <c r="EU150" s="55"/>
      <c r="EV150" s="55"/>
      <c r="EW150" s="55"/>
      <c r="EX150" s="55"/>
      <c r="EY150" s="55"/>
      <c r="EZ150" s="55"/>
      <c r="FA150" s="55"/>
      <c r="FB150" s="55"/>
      <c r="FC150" s="55"/>
      <c r="FD150" s="55"/>
      <c r="FE150" s="55"/>
      <c r="FF150" s="55"/>
      <c r="FG150" s="55"/>
      <c r="FH150" s="55"/>
      <c r="FI150" s="55"/>
      <c r="FJ150" s="55"/>
      <c r="FK150" s="55"/>
      <c r="FL150" s="55"/>
      <c r="FM150" s="55"/>
      <c r="FN150" s="55"/>
      <c r="FO150" s="55"/>
      <c r="FP150" s="55"/>
      <c r="FQ150" s="55"/>
      <c r="FR150" s="55"/>
      <c r="FS150" s="55"/>
      <c r="FT150" s="55"/>
      <c r="FU150" s="55"/>
      <c r="FV150" s="55"/>
      <c r="FW150" s="55"/>
      <c r="FX150" s="55"/>
      <c r="FY150" s="55"/>
      <c r="FZ150" s="55"/>
      <c r="GA150" s="55"/>
      <c r="GB150" s="55"/>
      <c r="GC150" s="55"/>
      <c r="GD150" s="55"/>
      <c r="GE150" s="55"/>
      <c r="GF150" s="55"/>
      <c r="GG150" s="55"/>
      <c r="GH150" s="55"/>
      <c r="GI150" s="55"/>
      <c r="GJ150" s="55"/>
      <c r="GK150" s="55"/>
      <c r="GL150" s="55"/>
      <c r="GM150" s="55"/>
      <c r="GN150" s="55"/>
      <c r="GO150" s="55"/>
      <c r="GP150" s="55"/>
      <c r="GQ150" s="55"/>
      <c r="GR150" s="55"/>
      <c r="GS150" s="55"/>
      <c r="GT150" s="55"/>
      <c r="GU150" s="55"/>
      <c r="GV150" s="55"/>
      <c r="GW150" s="55"/>
      <c r="GX150" s="55"/>
      <c r="GY150" s="55"/>
      <c r="GZ150" s="55"/>
      <c r="HA150" s="55"/>
      <c r="HB150" s="55"/>
      <c r="HC150" s="55"/>
      <c r="HD150" s="55"/>
      <c r="HE150" s="55"/>
      <c r="HF150" s="55"/>
      <c r="HG150" s="55"/>
      <c r="HH150" s="55"/>
      <c r="HI150" s="55"/>
      <c r="HJ150" s="55"/>
      <c r="HK150" s="55"/>
      <c r="HL150" s="55"/>
      <c r="HM150" s="55"/>
      <c r="HN150" s="55"/>
      <c r="HO150" s="55"/>
      <c r="HP150" s="55"/>
      <c r="HQ150" s="55"/>
      <c r="HR150" s="55"/>
      <c r="HS150" s="55"/>
      <c r="HT150" s="55"/>
      <c r="HU150" s="55"/>
      <c r="HV150" s="55"/>
      <c r="HW150" s="55"/>
      <c r="HX150" s="55"/>
      <c r="HY150" s="55"/>
      <c r="HZ150" s="55"/>
      <c r="IA150" s="55"/>
      <c r="IB150" s="55"/>
      <c r="IC150" s="55"/>
      <c r="ID150" s="55"/>
      <c r="IE150" s="55"/>
      <c r="IF150" s="30"/>
      <c r="IG150" s="55"/>
      <c r="IH150" s="55"/>
      <c r="II150" s="55"/>
      <c r="IJ150" s="55"/>
      <c r="XEX150" s="35"/>
      <c r="XEY150" s="35"/>
      <c r="XEZ150" s="35"/>
      <c r="XFA150" s="35"/>
      <c r="XFB150" s="35"/>
      <c r="XFC150" s="35"/>
      <c r="XFD150" s="35"/>
    </row>
    <row r="151" s="25" customFormat="1" ht="23" customHeight="1" spans="1:16384">
      <c r="A151" s="32"/>
      <c r="B151" s="66" t="s">
        <v>112</v>
      </c>
      <c r="C151" s="90">
        <v>1341</v>
      </c>
      <c r="D151" s="100"/>
      <c r="E151" s="76">
        <f t="shared" si="18"/>
        <v>1341</v>
      </c>
      <c r="F151" s="79" t="s">
        <v>59</v>
      </c>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c r="BZ151" s="55"/>
      <c r="CA151" s="55"/>
      <c r="CB151" s="55"/>
      <c r="CC151" s="55"/>
      <c r="CD151" s="55"/>
      <c r="CE151" s="55"/>
      <c r="CF151" s="55"/>
      <c r="CG151" s="55"/>
      <c r="CH151" s="55"/>
      <c r="CI151" s="55"/>
      <c r="CJ151" s="55"/>
      <c r="CK151" s="55"/>
      <c r="CL151" s="55"/>
      <c r="CM151" s="55"/>
      <c r="CN151" s="55"/>
      <c r="CO151" s="55"/>
      <c r="CP151" s="55"/>
      <c r="CQ151" s="55"/>
      <c r="CR151" s="55"/>
      <c r="CS151" s="55"/>
      <c r="CT151" s="55"/>
      <c r="CU151" s="55"/>
      <c r="CV151" s="55"/>
      <c r="CW151" s="55"/>
      <c r="CX151" s="55"/>
      <c r="CY151" s="55"/>
      <c r="CZ151" s="55"/>
      <c r="DA151" s="55"/>
      <c r="DB151" s="55"/>
      <c r="DC151" s="55"/>
      <c r="DD151" s="55"/>
      <c r="DE151" s="55"/>
      <c r="DF151" s="55"/>
      <c r="DG151" s="55"/>
      <c r="DH151" s="55"/>
      <c r="DI151" s="55"/>
      <c r="DJ151" s="55"/>
      <c r="DK151" s="55"/>
      <c r="DL151" s="55"/>
      <c r="DM151" s="55"/>
      <c r="DN151" s="55"/>
      <c r="DO151" s="55"/>
      <c r="DP151" s="55"/>
      <c r="DQ151" s="55"/>
      <c r="DR151" s="55"/>
      <c r="DS151" s="55"/>
      <c r="DT151" s="55"/>
      <c r="DU151" s="55"/>
      <c r="DV151" s="55"/>
      <c r="DW151" s="55"/>
      <c r="DX151" s="55"/>
      <c r="DY151" s="55"/>
      <c r="DZ151" s="55"/>
      <c r="EA151" s="55"/>
      <c r="EB151" s="55"/>
      <c r="EC151" s="55"/>
      <c r="ED151" s="55"/>
      <c r="EE151" s="55"/>
      <c r="EF151" s="55"/>
      <c r="EG151" s="55"/>
      <c r="EH151" s="55"/>
      <c r="EI151" s="55"/>
      <c r="EJ151" s="55"/>
      <c r="EK151" s="55"/>
      <c r="EL151" s="55"/>
      <c r="EM151" s="55"/>
      <c r="EN151" s="55"/>
      <c r="EO151" s="55"/>
      <c r="EP151" s="55"/>
      <c r="EQ151" s="55"/>
      <c r="ER151" s="55"/>
      <c r="ES151" s="55"/>
      <c r="ET151" s="55"/>
      <c r="EU151" s="55"/>
      <c r="EV151" s="55"/>
      <c r="EW151" s="55"/>
      <c r="EX151" s="55"/>
      <c r="EY151" s="55"/>
      <c r="EZ151" s="55"/>
      <c r="FA151" s="55"/>
      <c r="FB151" s="55"/>
      <c r="FC151" s="55"/>
      <c r="FD151" s="55"/>
      <c r="FE151" s="55"/>
      <c r="FF151" s="55"/>
      <c r="FG151" s="55"/>
      <c r="FH151" s="55"/>
      <c r="FI151" s="55"/>
      <c r="FJ151" s="55"/>
      <c r="FK151" s="55"/>
      <c r="FL151" s="55"/>
      <c r="FM151" s="55"/>
      <c r="FN151" s="55"/>
      <c r="FO151" s="55"/>
      <c r="FP151" s="55"/>
      <c r="FQ151" s="55"/>
      <c r="FR151" s="55"/>
      <c r="FS151" s="55"/>
      <c r="FT151" s="55"/>
      <c r="FU151" s="55"/>
      <c r="FV151" s="55"/>
      <c r="FW151" s="55"/>
      <c r="FX151" s="55"/>
      <c r="FY151" s="55"/>
      <c r="FZ151" s="55"/>
      <c r="GA151" s="55"/>
      <c r="GB151" s="55"/>
      <c r="GC151" s="55"/>
      <c r="GD151" s="55"/>
      <c r="GE151" s="55"/>
      <c r="GF151" s="55"/>
      <c r="GG151" s="55"/>
      <c r="GH151" s="55"/>
      <c r="GI151" s="55"/>
      <c r="GJ151" s="55"/>
      <c r="GK151" s="55"/>
      <c r="GL151" s="55"/>
      <c r="GM151" s="55"/>
      <c r="GN151" s="55"/>
      <c r="GO151" s="55"/>
      <c r="GP151" s="55"/>
      <c r="GQ151" s="55"/>
      <c r="GR151" s="55"/>
      <c r="GS151" s="55"/>
      <c r="GT151" s="55"/>
      <c r="GU151" s="55"/>
      <c r="GV151" s="55"/>
      <c r="GW151" s="55"/>
      <c r="GX151" s="55"/>
      <c r="GY151" s="55"/>
      <c r="GZ151" s="55"/>
      <c r="HA151" s="55"/>
      <c r="HB151" s="55"/>
      <c r="HC151" s="55"/>
      <c r="HD151" s="55"/>
      <c r="HE151" s="55"/>
      <c r="HF151" s="55"/>
      <c r="HG151" s="55"/>
      <c r="HH151" s="55"/>
      <c r="HI151" s="55"/>
      <c r="HJ151" s="55"/>
      <c r="HK151" s="55"/>
      <c r="HL151" s="55"/>
      <c r="HM151" s="55"/>
      <c r="HN151" s="55"/>
      <c r="HO151" s="55"/>
      <c r="HP151" s="55"/>
      <c r="HQ151" s="55"/>
      <c r="HR151" s="55"/>
      <c r="HS151" s="55"/>
      <c r="HT151" s="55"/>
      <c r="HU151" s="55"/>
      <c r="HV151" s="55"/>
      <c r="HW151" s="55"/>
      <c r="HX151" s="55"/>
      <c r="HY151" s="55"/>
      <c r="HZ151" s="55"/>
      <c r="IA151" s="55"/>
      <c r="IB151" s="55"/>
      <c r="IC151" s="55"/>
      <c r="ID151" s="55"/>
      <c r="IE151" s="55"/>
      <c r="IF151" s="30"/>
      <c r="IG151" s="55"/>
      <c r="IH151" s="55"/>
      <c r="II151" s="55"/>
      <c r="IJ151" s="55"/>
      <c r="XEX151" s="32"/>
      <c r="XEY151" s="32"/>
      <c r="XEZ151" s="32"/>
      <c r="XFA151" s="32"/>
      <c r="XFB151" s="32"/>
      <c r="XFC151" s="32"/>
      <c r="XFD151" s="32"/>
    </row>
    <row r="152" s="29" customFormat="1" ht="23" customHeight="1" spans="1:16384">
      <c r="A152" s="25"/>
      <c r="B152" s="66" t="s">
        <v>1624</v>
      </c>
      <c r="C152" s="90"/>
      <c r="D152" s="100"/>
      <c r="E152" s="76">
        <f t="shared" si="18"/>
        <v>0</v>
      </c>
      <c r="F152" s="69" t="s">
        <v>59</v>
      </c>
      <c r="G152" s="78"/>
      <c r="H152" s="78"/>
      <c r="I152" s="78"/>
      <c r="J152" s="78"/>
      <c r="K152" s="78"/>
      <c r="L152" s="78"/>
      <c r="M152" s="78"/>
      <c r="N152" s="78"/>
      <c r="O152" s="78"/>
      <c r="P152" s="78"/>
      <c r="Q152" s="78"/>
      <c r="R152" s="78"/>
      <c r="S152" s="78"/>
      <c r="T152" s="78"/>
      <c r="U152" s="78"/>
      <c r="V152" s="78"/>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c r="BN152" s="78"/>
      <c r="BO152" s="78"/>
      <c r="BP152" s="78"/>
      <c r="BQ152" s="78"/>
      <c r="BR152" s="78"/>
      <c r="BS152" s="78"/>
      <c r="BT152" s="78"/>
      <c r="BU152" s="78"/>
      <c r="BV152" s="78"/>
      <c r="BW152" s="78"/>
      <c r="BX152" s="78"/>
      <c r="BY152" s="78"/>
      <c r="BZ152" s="78"/>
      <c r="CA152" s="78"/>
      <c r="CB152" s="78"/>
      <c r="CC152" s="78"/>
      <c r="CD152" s="78"/>
      <c r="CE152" s="78"/>
      <c r="CF152" s="78"/>
      <c r="CG152" s="78"/>
      <c r="CH152" s="78"/>
      <c r="CI152" s="78"/>
      <c r="CJ152" s="78"/>
      <c r="CK152" s="78"/>
      <c r="CL152" s="78"/>
      <c r="CM152" s="78"/>
      <c r="CN152" s="78"/>
      <c r="CO152" s="78"/>
      <c r="CP152" s="78"/>
      <c r="CQ152" s="78"/>
      <c r="CR152" s="78"/>
      <c r="CS152" s="78"/>
      <c r="CT152" s="78"/>
      <c r="CU152" s="78"/>
      <c r="CV152" s="78"/>
      <c r="CW152" s="78"/>
      <c r="CX152" s="78"/>
      <c r="CY152" s="78"/>
      <c r="CZ152" s="78"/>
      <c r="DA152" s="78"/>
      <c r="DB152" s="78"/>
      <c r="DC152" s="78"/>
      <c r="DD152" s="78"/>
      <c r="DE152" s="78"/>
      <c r="DF152" s="78"/>
      <c r="DG152" s="78"/>
      <c r="DH152" s="78"/>
      <c r="DI152" s="78"/>
      <c r="DJ152" s="78"/>
      <c r="DK152" s="78"/>
      <c r="DL152" s="78"/>
      <c r="DM152" s="78"/>
      <c r="DN152" s="78"/>
      <c r="DO152" s="78"/>
      <c r="DP152" s="78"/>
      <c r="DQ152" s="78"/>
      <c r="DR152" s="78"/>
      <c r="DS152" s="78"/>
      <c r="DT152" s="78"/>
      <c r="DU152" s="78"/>
      <c r="DV152" s="78"/>
      <c r="DW152" s="78"/>
      <c r="DX152" s="78"/>
      <c r="DY152" s="78"/>
      <c r="DZ152" s="78"/>
      <c r="EA152" s="78"/>
      <c r="EB152" s="78"/>
      <c r="EC152" s="78"/>
      <c r="ED152" s="78"/>
      <c r="EE152" s="78"/>
      <c r="EF152" s="78"/>
      <c r="EG152" s="78"/>
      <c r="EH152" s="78"/>
      <c r="EI152" s="78"/>
      <c r="EJ152" s="78"/>
      <c r="EK152" s="78"/>
      <c r="EL152" s="78"/>
      <c r="EM152" s="78"/>
      <c r="EN152" s="78"/>
      <c r="EO152" s="78"/>
      <c r="EP152" s="78"/>
      <c r="EQ152" s="78"/>
      <c r="ER152" s="78"/>
      <c r="ES152" s="78"/>
      <c r="ET152" s="78"/>
      <c r="EU152" s="78"/>
      <c r="EV152" s="78"/>
      <c r="EW152" s="78"/>
      <c r="EX152" s="78"/>
      <c r="EY152" s="78"/>
      <c r="EZ152" s="78"/>
      <c r="FA152" s="78"/>
      <c r="FB152" s="78"/>
      <c r="FC152" s="78"/>
      <c r="FD152" s="78"/>
      <c r="FE152" s="78"/>
      <c r="FF152" s="78"/>
      <c r="FG152" s="78"/>
      <c r="FH152" s="78"/>
      <c r="FI152" s="78"/>
      <c r="FJ152" s="78"/>
      <c r="FK152" s="78"/>
      <c r="FL152" s="78"/>
      <c r="FM152" s="78"/>
      <c r="FN152" s="78"/>
      <c r="FO152" s="78"/>
      <c r="FP152" s="78"/>
      <c r="FQ152" s="78"/>
      <c r="FR152" s="78"/>
      <c r="FS152" s="78"/>
      <c r="FT152" s="78"/>
      <c r="FU152" s="78"/>
      <c r="FV152" s="78"/>
      <c r="FW152" s="78"/>
      <c r="FX152" s="78"/>
      <c r="FY152" s="78"/>
      <c r="FZ152" s="78"/>
      <c r="GA152" s="78"/>
      <c r="GB152" s="78"/>
      <c r="GC152" s="78"/>
      <c r="GD152" s="78"/>
      <c r="GE152" s="78"/>
      <c r="GF152" s="78"/>
      <c r="GG152" s="78"/>
      <c r="GH152" s="78"/>
      <c r="GI152" s="78"/>
      <c r="GJ152" s="78"/>
      <c r="GK152" s="78"/>
      <c r="GL152" s="78"/>
      <c r="GM152" s="78"/>
      <c r="GN152" s="78"/>
      <c r="GO152" s="78"/>
      <c r="GP152" s="78"/>
      <c r="GQ152" s="78"/>
      <c r="GR152" s="78"/>
      <c r="GS152" s="78"/>
      <c r="GT152" s="78"/>
      <c r="GU152" s="78"/>
      <c r="GV152" s="78"/>
      <c r="GW152" s="78"/>
      <c r="GX152" s="78"/>
      <c r="GY152" s="78"/>
      <c r="GZ152" s="78"/>
      <c r="HA152" s="78"/>
      <c r="HB152" s="78"/>
      <c r="HC152" s="78"/>
      <c r="HD152" s="78"/>
      <c r="HE152" s="78"/>
      <c r="HF152" s="78"/>
      <c r="HG152" s="78"/>
      <c r="HH152" s="78"/>
      <c r="HI152" s="78"/>
      <c r="HJ152" s="78"/>
      <c r="HK152" s="78"/>
      <c r="HL152" s="78"/>
      <c r="HM152" s="78"/>
      <c r="HN152" s="78"/>
      <c r="HO152" s="78"/>
      <c r="HP152" s="78"/>
      <c r="HQ152" s="78"/>
      <c r="HR152" s="78"/>
      <c r="HS152" s="78"/>
      <c r="HT152" s="78"/>
      <c r="HU152" s="78"/>
      <c r="HV152" s="78"/>
      <c r="HW152" s="78"/>
      <c r="HX152" s="78"/>
      <c r="HY152" s="78"/>
      <c r="HZ152" s="78"/>
      <c r="IA152" s="78"/>
      <c r="IB152" s="78"/>
      <c r="IC152" s="78"/>
      <c r="ID152" s="78"/>
      <c r="IE152" s="78"/>
      <c r="IF152" s="120"/>
      <c r="XEX152" s="25"/>
      <c r="XEY152" s="25"/>
      <c r="XEZ152" s="25"/>
      <c r="XFA152" s="25"/>
      <c r="XFB152" s="25"/>
      <c r="XFC152" s="25"/>
      <c r="XFD152" s="25"/>
    </row>
    <row r="153" s="36" customFormat="1" ht="23" customHeight="1" spans="1:16384">
      <c r="A153" s="25"/>
      <c r="B153" s="80" t="s">
        <v>1612</v>
      </c>
      <c r="C153" s="91">
        <f>C145+C151+C152</f>
        <v>2517</v>
      </c>
      <c r="D153" s="76">
        <f>D145+D151+D152</f>
        <v>0</v>
      </c>
      <c r="E153" s="76">
        <f>E145+E151+E152</f>
        <v>2517</v>
      </c>
      <c r="F153" s="69" t="s">
        <v>59</v>
      </c>
      <c r="G153" s="105"/>
      <c r="H153" s="105"/>
      <c r="I153" s="105"/>
      <c r="J153" s="105"/>
      <c r="K153" s="105"/>
      <c r="L153" s="105"/>
      <c r="M153" s="105"/>
      <c r="N153" s="105"/>
      <c r="O153" s="105"/>
      <c r="P153" s="105"/>
      <c r="Q153" s="105"/>
      <c r="R153" s="105"/>
      <c r="S153" s="105"/>
      <c r="T153" s="105"/>
      <c r="U153" s="105"/>
      <c r="V153" s="105"/>
      <c r="W153" s="105"/>
      <c r="X153" s="105"/>
      <c r="Y153" s="105"/>
      <c r="Z153" s="105"/>
      <c r="AA153" s="105"/>
      <c r="AB153" s="105"/>
      <c r="AC153" s="105"/>
      <c r="AD153" s="105"/>
      <c r="AE153" s="105"/>
      <c r="AF153" s="105"/>
      <c r="AG153" s="105"/>
      <c r="AH153" s="105"/>
      <c r="AI153" s="105"/>
      <c r="AJ153" s="105"/>
      <c r="AK153" s="105"/>
      <c r="AL153" s="105"/>
      <c r="AM153" s="105"/>
      <c r="AN153" s="105"/>
      <c r="AO153" s="105"/>
      <c r="AP153" s="105"/>
      <c r="AQ153" s="105"/>
      <c r="AR153" s="105"/>
      <c r="AS153" s="105"/>
      <c r="AT153" s="105"/>
      <c r="AU153" s="105"/>
      <c r="AV153" s="105"/>
      <c r="AW153" s="105"/>
      <c r="AX153" s="105"/>
      <c r="AY153" s="105"/>
      <c r="AZ153" s="105"/>
      <c r="BA153" s="105"/>
      <c r="BB153" s="105"/>
      <c r="BC153" s="105"/>
      <c r="BD153" s="105"/>
      <c r="BE153" s="105"/>
      <c r="BF153" s="105"/>
      <c r="BG153" s="105"/>
      <c r="BH153" s="105"/>
      <c r="BI153" s="105"/>
      <c r="BJ153" s="105"/>
      <c r="BK153" s="105"/>
      <c r="BL153" s="105"/>
      <c r="BM153" s="105"/>
      <c r="BN153" s="105"/>
      <c r="BO153" s="105"/>
      <c r="BP153" s="105"/>
      <c r="BQ153" s="105"/>
      <c r="BR153" s="105"/>
      <c r="BS153" s="105"/>
      <c r="BT153" s="105"/>
      <c r="BU153" s="105"/>
      <c r="BV153" s="105"/>
      <c r="BW153" s="105"/>
      <c r="BX153" s="105"/>
      <c r="BY153" s="105"/>
      <c r="BZ153" s="105"/>
      <c r="CA153" s="105"/>
      <c r="CB153" s="105"/>
      <c r="CC153" s="105"/>
      <c r="CD153" s="105"/>
      <c r="CE153" s="105"/>
      <c r="CF153" s="105"/>
      <c r="CG153" s="105"/>
      <c r="CH153" s="105"/>
      <c r="CI153" s="105"/>
      <c r="CJ153" s="105"/>
      <c r="CK153" s="105"/>
      <c r="CL153" s="105"/>
      <c r="CM153" s="105"/>
      <c r="CN153" s="105"/>
      <c r="CO153" s="105"/>
      <c r="CP153" s="105"/>
      <c r="CQ153" s="105"/>
      <c r="CR153" s="105"/>
      <c r="CS153" s="105"/>
      <c r="CT153" s="105"/>
      <c r="CU153" s="105"/>
      <c r="CV153" s="105"/>
      <c r="CW153" s="105"/>
      <c r="CX153" s="105"/>
      <c r="CY153" s="105"/>
      <c r="CZ153" s="105"/>
      <c r="DA153" s="105"/>
      <c r="DB153" s="105"/>
      <c r="DC153" s="105"/>
      <c r="DD153" s="105"/>
      <c r="DE153" s="105"/>
      <c r="DF153" s="105"/>
      <c r="DG153" s="105"/>
      <c r="DH153" s="105"/>
      <c r="DI153" s="105"/>
      <c r="DJ153" s="105"/>
      <c r="DK153" s="105"/>
      <c r="DL153" s="105"/>
      <c r="DM153" s="105"/>
      <c r="DN153" s="105"/>
      <c r="DO153" s="105"/>
      <c r="DP153" s="105"/>
      <c r="DQ153" s="105"/>
      <c r="DR153" s="105"/>
      <c r="DS153" s="105"/>
      <c r="DT153" s="105"/>
      <c r="DU153" s="105"/>
      <c r="DV153" s="105"/>
      <c r="DW153" s="105"/>
      <c r="DX153" s="105"/>
      <c r="DY153" s="105"/>
      <c r="DZ153" s="105"/>
      <c r="EA153" s="105"/>
      <c r="EB153" s="105"/>
      <c r="EC153" s="105"/>
      <c r="ED153" s="105"/>
      <c r="EE153" s="105"/>
      <c r="EF153" s="105"/>
      <c r="EG153" s="105"/>
      <c r="EH153" s="105"/>
      <c r="EI153" s="105"/>
      <c r="EJ153" s="105"/>
      <c r="EK153" s="105"/>
      <c r="EL153" s="105"/>
      <c r="EM153" s="105"/>
      <c r="EN153" s="105"/>
      <c r="EO153" s="105"/>
      <c r="EP153" s="105"/>
      <c r="EQ153" s="105"/>
      <c r="ER153" s="105"/>
      <c r="ES153" s="105"/>
      <c r="ET153" s="105"/>
      <c r="EU153" s="105"/>
      <c r="EV153" s="105"/>
      <c r="EW153" s="105"/>
      <c r="EX153" s="105"/>
      <c r="EY153" s="105"/>
      <c r="EZ153" s="105"/>
      <c r="FA153" s="105"/>
      <c r="FB153" s="105"/>
      <c r="FC153" s="105"/>
      <c r="FD153" s="105"/>
      <c r="FE153" s="105"/>
      <c r="FF153" s="105"/>
      <c r="FG153" s="105"/>
      <c r="FH153" s="105"/>
      <c r="FI153" s="105"/>
      <c r="FJ153" s="105"/>
      <c r="FK153" s="105"/>
      <c r="FL153" s="105"/>
      <c r="FM153" s="105"/>
      <c r="FN153" s="105"/>
      <c r="FO153" s="105"/>
      <c r="FP153" s="105"/>
      <c r="FQ153" s="105"/>
      <c r="FR153" s="105"/>
      <c r="FS153" s="105"/>
      <c r="FT153" s="105"/>
      <c r="FU153" s="105"/>
      <c r="FV153" s="105"/>
      <c r="FW153" s="105"/>
      <c r="FX153" s="105"/>
      <c r="FY153" s="105"/>
      <c r="FZ153" s="105"/>
      <c r="GA153" s="105"/>
      <c r="GB153" s="105"/>
      <c r="GC153" s="105"/>
      <c r="GD153" s="105"/>
      <c r="GE153" s="105"/>
      <c r="GF153" s="105"/>
      <c r="GG153" s="105"/>
      <c r="GH153" s="105"/>
      <c r="GI153" s="105"/>
      <c r="GJ153" s="105"/>
      <c r="GK153" s="105"/>
      <c r="GL153" s="105"/>
      <c r="GM153" s="105"/>
      <c r="GN153" s="105"/>
      <c r="GO153" s="105"/>
      <c r="GP153" s="105"/>
      <c r="GQ153" s="105"/>
      <c r="GR153" s="105"/>
      <c r="GS153" s="105"/>
      <c r="GT153" s="105"/>
      <c r="GU153" s="105"/>
      <c r="GV153" s="105"/>
      <c r="GW153" s="105"/>
      <c r="GX153" s="105"/>
      <c r="GY153" s="105"/>
      <c r="GZ153" s="105"/>
      <c r="HA153" s="105"/>
      <c r="HB153" s="105"/>
      <c r="HC153" s="105"/>
      <c r="HD153" s="105"/>
      <c r="HE153" s="105"/>
      <c r="HF153" s="105"/>
      <c r="HG153" s="105"/>
      <c r="HH153" s="105"/>
      <c r="HI153" s="105"/>
      <c r="HJ153" s="105"/>
      <c r="HK153" s="105"/>
      <c r="HL153" s="105"/>
      <c r="HM153" s="105"/>
      <c r="HN153" s="105"/>
      <c r="HO153" s="105"/>
      <c r="HP153" s="105"/>
      <c r="HQ153" s="105"/>
      <c r="HR153" s="105"/>
      <c r="HS153" s="105"/>
      <c r="HT153" s="105"/>
      <c r="HU153" s="105"/>
      <c r="HV153" s="105"/>
      <c r="HW153" s="105"/>
      <c r="HX153" s="105"/>
      <c r="HY153" s="105"/>
      <c r="HZ153" s="105"/>
      <c r="IA153" s="105"/>
      <c r="IB153" s="105"/>
      <c r="IC153" s="105"/>
      <c r="ID153" s="105"/>
      <c r="IE153" s="105"/>
      <c r="IF153" s="115"/>
      <c r="XEX153" s="25"/>
      <c r="XEY153" s="25"/>
      <c r="XEZ153" s="25"/>
      <c r="XFA153" s="25"/>
      <c r="XFB153" s="25"/>
      <c r="XFC153" s="25"/>
      <c r="XFD153" s="25"/>
    </row>
    <row r="154" s="34" customFormat="1" ht="23" customHeight="1" spans="1:16384">
      <c r="A154" s="29"/>
      <c r="B154" s="80" t="s">
        <v>1613</v>
      </c>
      <c r="C154" s="92">
        <v>0</v>
      </c>
      <c r="D154" s="100"/>
      <c r="E154" s="76">
        <f t="shared" ref="E154:E161" si="19">C154+D154</f>
        <v>0</v>
      </c>
      <c r="F154" s="69" t="s">
        <v>59</v>
      </c>
      <c r="G154" s="89"/>
      <c r="H154" s="89"/>
      <c r="I154" s="89"/>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89"/>
      <c r="AK154" s="89"/>
      <c r="AL154" s="89"/>
      <c r="AM154" s="89"/>
      <c r="AN154" s="89"/>
      <c r="AO154" s="89"/>
      <c r="AP154" s="89"/>
      <c r="AQ154" s="89"/>
      <c r="AR154" s="89"/>
      <c r="AS154" s="89"/>
      <c r="AT154" s="89"/>
      <c r="AU154" s="89"/>
      <c r="AV154" s="89"/>
      <c r="AW154" s="89"/>
      <c r="AX154" s="89"/>
      <c r="AY154" s="89"/>
      <c r="AZ154" s="89"/>
      <c r="BA154" s="89"/>
      <c r="BB154" s="89"/>
      <c r="BC154" s="89"/>
      <c r="BD154" s="89"/>
      <c r="BE154" s="89"/>
      <c r="BF154" s="89"/>
      <c r="BG154" s="89"/>
      <c r="BH154" s="89"/>
      <c r="BI154" s="89"/>
      <c r="BJ154" s="89"/>
      <c r="BK154" s="89"/>
      <c r="BL154" s="89"/>
      <c r="BM154" s="89"/>
      <c r="BN154" s="89"/>
      <c r="BO154" s="89"/>
      <c r="BP154" s="89"/>
      <c r="BQ154" s="89"/>
      <c r="BR154" s="89"/>
      <c r="BS154" s="89"/>
      <c r="BT154" s="89"/>
      <c r="BU154" s="89"/>
      <c r="BV154" s="89"/>
      <c r="BW154" s="89"/>
      <c r="BX154" s="89"/>
      <c r="BY154" s="89"/>
      <c r="BZ154" s="89"/>
      <c r="CA154" s="89"/>
      <c r="CB154" s="89"/>
      <c r="CC154" s="89"/>
      <c r="CD154" s="89"/>
      <c r="CE154" s="89"/>
      <c r="CF154" s="89"/>
      <c r="CG154" s="89"/>
      <c r="CH154" s="89"/>
      <c r="CI154" s="89"/>
      <c r="CJ154" s="89"/>
      <c r="CK154" s="89"/>
      <c r="CL154" s="89"/>
      <c r="CM154" s="89"/>
      <c r="CN154" s="89"/>
      <c r="CO154" s="89"/>
      <c r="CP154" s="89"/>
      <c r="CQ154" s="89"/>
      <c r="CR154" s="89"/>
      <c r="CS154" s="89"/>
      <c r="CT154" s="89"/>
      <c r="CU154" s="89"/>
      <c r="CV154" s="89"/>
      <c r="CW154" s="89"/>
      <c r="CX154" s="89"/>
      <c r="CY154" s="89"/>
      <c r="CZ154" s="89"/>
      <c r="DA154" s="89"/>
      <c r="DB154" s="89"/>
      <c r="DC154" s="89"/>
      <c r="DD154" s="89"/>
      <c r="DE154" s="89"/>
      <c r="DF154" s="89"/>
      <c r="DG154" s="89"/>
      <c r="DH154" s="89"/>
      <c r="DI154" s="89"/>
      <c r="DJ154" s="89"/>
      <c r="DK154" s="89"/>
      <c r="DL154" s="89"/>
      <c r="DM154" s="89"/>
      <c r="DN154" s="89"/>
      <c r="DO154" s="89"/>
      <c r="DP154" s="89"/>
      <c r="DQ154" s="89"/>
      <c r="DR154" s="89"/>
      <c r="DS154" s="89"/>
      <c r="DT154" s="89"/>
      <c r="DU154" s="89"/>
      <c r="DV154" s="89"/>
      <c r="DW154" s="89"/>
      <c r="DX154" s="89"/>
      <c r="DY154" s="89"/>
      <c r="DZ154" s="89"/>
      <c r="EA154" s="89"/>
      <c r="EB154" s="89"/>
      <c r="EC154" s="89"/>
      <c r="ED154" s="89"/>
      <c r="EE154" s="89"/>
      <c r="EF154" s="89"/>
      <c r="EG154" s="89"/>
      <c r="EH154" s="89"/>
      <c r="EI154" s="89"/>
      <c r="EJ154" s="89"/>
      <c r="EK154" s="89"/>
      <c r="EL154" s="89"/>
      <c r="EM154" s="89"/>
      <c r="EN154" s="89"/>
      <c r="EO154" s="89"/>
      <c r="EP154" s="89"/>
      <c r="EQ154" s="89"/>
      <c r="ER154" s="89"/>
      <c r="ES154" s="89"/>
      <c r="ET154" s="89"/>
      <c r="EU154" s="89"/>
      <c r="EV154" s="89"/>
      <c r="EW154" s="89"/>
      <c r="EX154" s="89"/>
      <c r="EY154" s="89"/>
      <c r="EZ154" s="89"/>
      <c r="FA154" s="89"/>
      <c r="FB154" s="89"/>
      <c r="FC154" s="89"/>
      <c r="FD154" s="89"/>
      <c r="FE154" s="89"/>
      <c r="FF154" s="89"/>
      <c r="FG154" s="89"/>
      <c r="FH154" s="89"/>
      <c r="FI154" s="89"/>
      <c r="FJ154" s="89"/>
      <c r="FK154" s="89"/>
      <c r="FL154" s="89"/>
      <c r="FM154" s="89"/>
      <c r="FN154" s="89"/>
      <c r="FO154" s="89"/>
      <c r="FP154" s="89"/>
      <c r="FQ154" s="89"/>
      <c r="FR154" s="89"/>
      <c r="FS154" s="89"/>
      <c r="FT154" s="89"/>
      <c r="FU154" s="89"/>
      <c r="FV154" s="89"/>
      <c r="FW154" s="89"/>
      <c r="FX154" s="89"/>
      <c r="FY154" s="89"/>
      <c r="FZ154" s="89"/>
      <c r="GA154" s="89"/>
      <c r="GB154" s="89"/>
      <c r="GC154" s="89"/>
      <c r="GD154" s="89"/>
      <c r="GE154" s="89"/>
      <c r="GF154" s="89"/>
      <c r="GG154" s="89"/>
      <c r="GH154" s="89"/>
      <c r="GI154" s="89"/>
      <c r="GJ154" s="89"/>
      <c r="GK154" s="89"/>
      <c r="GL154" s="89"/>
      <c r="GM154" s="89"/>
      <c r="GN154" s="89"/>
      <c r="GO154" s="89"/>
      <c r="GP154" s="89"/>
      <c r="GQ154" s="89"/>
      <c r="GR154" s="89"/>
      <c r="GS154" s="89"/>
      <c r="GT154" s="89"/>
      <c r="GU154" s="89"/>
      <c r="GV154" s="89"/>
      <c r="GW154" s="89"/>
      <c r="GX154" s="89"/>
      <c r="GY154" s="89"/>
      <c r="GZ154" s="89"/>
      <c r="HA154" s="89"/>
      <c r="HB154" s="89"/>
      <c r="HC154" s="89"/>
      <c r="HD154" s="89"/>
      <c r="HE154" s="89"/>
      <c r="HF154" s="89"/>
      <c r="HG154" s="89"/>
      <c r="HH154" s="89"/>
      <c r="HI154" s="89"/>
      <c r="HJ154" s="89"/>
      <c r="HK154" s="89"/>
      <c r="HL154" s="89"/>
      <c r="HM154" s="89"/>
      <c r="HN154" s="89"/>
      <c r="HO154" s="89"/>
      <c r="HP154" s="89"/>
      <c r="HQ154" s="89"/>
      <c r="HR154" s="89"/>
      <c r="HS154" s="89"/>
      <c r="HT154" s="89"/>
      <c r="HU154" s="89"/>
      <c r="HV154" s="89"/>
      <c r="HW154" s="89"/>
      <c r="HX154" s="89"/>
      <c r="HY154" s="89"/>
      <c r="HZ154" s="89"/>
      <c r="IA154" s="89"/>
      <c r="IB154" s="89"/>
      <c r="IC154" s="89"/>
      <c r="ID154" s="89"/>
      <c r="IE154" s="89"/>
      <c r="IF154" s="104"/>
      <c r="IG154" s="89"/>
      <c r="IH154" s="89"/>
      <c r="II154" s="89"/>
      <c r="IJ154" s="89"/>
      <c r="XEX154" s="29"/>
      <c r="XEY154" s="29"/>
      <c r="XEZ154" s="29"/>
      <c r="XFA154" s="29"/>
      <c r="XFB154" s="29"/>
      <c r="XFC154" s="29"/>
      <c r="XFD154" s="29"/>
    </row>
    <row r="155" s="35" customFormat="1" ht="23" customHeight="1" spans="1:16384">
      <c r="A155" s="36"/>
      <c r="B155" s="80" t="s">
        <v>1582</v>
      </c>
      <c r="C155" s="67">
        <f>C154+C153</f>
        <v>2517</v>
      </c>
      <c r="D155" s="67">
        <f>D154+D153</f>
        <v>0</v>
      </c>
      <c r="E155" s="67">
        <f>E154+E153</f>
        <v>2517</v>
      </c>
      <c r="F155" s="79" t="s">
        <v>59</v>
      </c>
      <c r="IF155" s="119"/>
      <c r="XEX155" s="36"/>
      <c r="XEY155" s="36"/>
      <c r="XEZ155" s="36"/>
      <c r="XFA155" s="36"/>
      <c r="XFB155" s="36"/>
      <c r="XFC155" s="36"/>
      <c r="XFD155" s="36"/>
    </row>
    <row r="156" s="32" customFormat="1" ht="23" customHeight="1" spans="1:16384">
      <c r="A156" s="34"/>
      <c r="B156" s="66" t="s">
        <v>1625</v>
      </c>
      <c r="C156" s="67">
        <f>C157+C158+C159</f>
        <v>1341</v>
      </c>
      <c r="D156" s="76">
        <f>D157+D158+D159</f>
        <v>0</v>
      </c>
      <c r="E156" s="76">
        <f>E157+E158+E159</f>
        <v>1341</v>
      </c>
      <c r="F156" s="69" t="s">
        <v>59</v>
      </c>
      <c r="XEX156" s="34"/>
      <c r="XEY156" s="34"/>
      <c r="XEZ156" s="34"/>
      <c r="XFA156" s="34"/>
      <c r="XFB156" s="34"/>
      <c r="XFC156" s="34"/>
      <c r="XFD156" s="34"/>
    </row>
    <row r="157" s="32" customFormat="1" ht="23" customHeight="1" spans="1:16384">
      <c r="A157" s="35"/>
      <c r="B157" s="70" t="s">
        <v>1615</v>
      </c>
      <c r="C157" s="87">
        <v>1341</v>
      </c>
      <c r="D157" s="96"/>
      <c r="E157" s="73">
        <f t="shared" si="19"/>
        <v>1341</v>
      </c>
      <c r="F157" s="74" t="s">
        <v>59</v>
      </c>
      <c r="IF157" s="116"/>
      <c r="XEX157" s="35"/>
      <c r="XEY157" s="35"/>
      <c r="XEZ157" s="35"/>
      <c r="XFA157" s="35"/>
      <c r="XFB157" s="35"/>
      <c r="XFC157" s="35"/>
      <c r="XFD157" s="35"/>
    </row>
    <row r="158" s="32" customFormat="1" ht="23" customHeight="1" spans="2:6">
      <c r="B158" s="70" t="s">
        <v>1616</v>
      </c>
      <c r="C158" s="88"/>
      <c r="D158" s="96"/>
      <c r="E158" s="73">
        <f t="shared" si="19"/>
        <v>0</v>
      </c>
      <c r="F158" s="74" t="s">
        <v>59</v>
      </c>
    </row>
    <row r="159" s="25" customFormat="1" ht="23" hidden="1" customHeight="1" spans="1:16384">
      <c r="A159" s="32"/>
      <c r="B159" s="70" t="s">
        <v>1617</v>
      </c>
      <c r="C159" s="88"/>
      <c r="D159" s="97"/>
      <c r="E159" s="76">
        <f t="shared" si="19"/>
        <v>0</v>
      </c>
      <c r="F159" s="74" t="s">
        <v>333</v>
      </c>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c r="BI159" s="55"/>
      <c r="BJ159" s="55"/>
      <c r="BK159" s="55"/>
      <c r="BL159" s="55"/>
      <c r="BM159" s="55"/>
      <c r="BN159" s="55"/>
      <c r="BO159" s="55"/>
      <c r="BP159" s="55"/>
      <c r="BQ159" s="55"/>
      <c r="BR159" s="55"/>
      <c r="BS159" s="55"/>
      <c r="BT159" s="55"/>
      <c r="BU159" s="55"/>
      <c r="BV159" s="55"/>
      <c r="BW159" s="55"/>
      <c r="BX159" s="55"/>
      <c r="BY159" s="55"/>
      <c r="BZ159" s="55"/>
      <c r="CA159" s="55"/>
      <c r="CB159" s="55"/>
      <c r="CC159" s="55"/>
      <c r="CD159" s="55"/>
      <c r="CE159" s="55"/>
      <c r="CF159" s="55"/>
      <c r="CG159" s="55"/>
      <c r="CH159" s="55"/>
      <c r="CI159" s="55"/>
      <c r="CJ159" s="55"/>
      <c r="CK159" s="55"/>
      <c r="CL159" s="55"/>
      <c r="CM159" s="55"/>
      <c r="CN159" s="55"/>
      <c r="CO159" s="55"/>
      <c r="CP159" s="55"/>
      <c r="CQ159" s="55"/>
      <c r="CR159" s="55"/>
      <c r="CS159" s="55"/>
      <c r="CT159" s="55"/>
      <c r="CU159" s="55"/>
      <c r="CV159" s="55"/>
      <c r="CW159" s="55"/>
      <c r="CX159" s="55"/>
      <c r="CY159" s="55"/>
      <c r="CZ159" s="55"/>
      <c r="DA159" s="55"/>
      <c r="DB159" s="55"/>
      <c r="DC159" s="55"/>
      <c r="DD159" s="55"/>
      <c r="DE159" s="55"/>
      <c r="DF159" s="55"/>
      <c r="DG159" s="55"/>
      <c r="DH159" s="55"/>
      <c r="DI159" s="55"/>
      <c r="DJ159" s="55"/>
      <c r="DK159" s="55"/>
      <c r="DL159" s="55"/>
      <c r="DM159" s="55"/>
      <c r="DN159" s="55"/>
      <c r="DO159" s="55"/>
      <c r="DP159" s="55"/>
      <c r="DQ159" s="55"/>
      <c r="DR159" s="55"/>
      <c r="DS159" s="55"/>
      <c r="DT159" s="55"/>
      <c r="DU159" s="55"/>
      <c r="DV159" s="55"/>
      <c r="DW159" s="55"/>
      <c r="DX159" s="55"/>
      <c r="DY159" s="55"/>
      <c r="DZ159" s="55"/>
      <c r="EA159" s="55"/>
      <c r="EB159" s="55"/>
      <c r="EC159" s="55"/>
      <c r="ED159" s="55"/>
      <c r="EE159" s="55"/>
      <c r="EF159" s="55"/>
      <c r="EG159" s="55"/>
      <c r="EH159" s="55"/>
      <c r="EI159" s="55"/>
      <c r="EJ159" s="55"/>
      <c r="EK159" s="55"/>
      <c r="EL159" s="55"/>
      <c r="EM159" s="55"/>
      <c r="EN159" s="55"/>
      <c r="EO159" s="55"/>
      <c r="EP159" s="55"/>
      <c r="EQ159" s="55"/>
      <c r="ER159" s="55"/>
      <c r="ES159" s="55"/>
      <c r="ET159" s="55"/>
      <c r="EU159" s="55"/>
      <c r="EV159" s="55"/>
      <c r="EW159" s="55"/>
      <c r="EX159" s="55"/>
      <c r="EY159" s="55"/>
      <c r="EZ159" s="55"/>
      <c r="FA159" s="55"/>
      <c r="FB159" s="55"/>
      <c r="FC159" s="55"/>
      <c r="FD159" s="55"/>
      <c r="FE159" s="55"/>
      <c r="FF159" s="55"/>
      <c r="FG159" s="55"/>
      <c r="FH159" s="55"/>
      <c r="FI159" s="55"/>
      <c r="FJ159" s="55"/>
      <c r="FK159" s="55"/>
      <c r="FL159" s="55"/>
      <c r="FM159" s="55"/>
      <c r="FN159" s="55"/>
      <c r="FO159" s="55"/>
      <c r="FP159" s="55"/>
      <c r="FQ159" s="55"/>
      <c r="FR159" s="55"/>
      <c r="FS159" s="55"/>
      <c r="FT159" s="55"/>
      <c r="FU159" s="55"/>
      <c r="FV159" s="55"/>
      <c r="FW159" s="55"/>
      <c r="FX159" s="55"/>
      <c r="FY159" s="55"/>
      <c r="FZ159" s="55"/>
      <c r="GA159" s="55"/>
      <c r="GB159" s="55"/>
      <c r="GC159" s="55"/>
      <c r="GD159" s="55"/>
      <c r="GE159" s="55"/>
      <c r="GF159" s="55"/>
      <c r="GG159" s="55"/>
      <c r="GH159" s="55"/>
      <c r="GI159" s="55"/>
      <c r="GJ159" s="55"/>
      <c r="GK159" s="55"/>
      <c r="GL159" s="55"/>
      <c r="GM159" s="55"/>
      <c r="GN159" s="55"/>
      <c r="GO159" s="55"/>
      <c r="GP159" s="55"/>
      <c r="GQ159" s="55"/>
      <c r="GR159" s="55"/>
      <c r="GS159" s="55"/>
      <c r="GT159" s="55"/>
      <c r="GU159" s="55"/>
      <c r="GV159" s="55"/>
      <c r="GW159" s="55"/>
      <c r="GX159" s="55"/>
      <c r="GY159" s="55"/>
      <c r="GZ159" s="55"/>
      <c r="HA159" s="55"/>
      <c r="HB159" s="55"/>
      <c r="HC159" s="55"/>
      <c r="HD159" s="55"/>
      <c r="HE159" s="55"/>
      <c r="HF159" s="55"/>
      <c r="HG159" s="55"/>
      <c r="HH159" s="55"/>
      <c r="HI159" s="55"/>
      <c r="HJ159" s="55"/>
      <c r="HK159" s="55"/>
      <c r="HL159" s="55"/>
      <c r="HM159" s="55"/>
      <c r="HN159" s="55"/>
      <c r="HO159" s="55"/>
      <c r="HP159" s="55"/>
      <c r="HQ159" s="55"/>
      <c r="HR159" s="55"/>
      <c r="HS159" s="55"/>
      <c r="HT159" s="55"/>
      <c r="HU159" s="55"/>
      <c r="HV159" s="55"/>
      <c r="HW159" s="55"/>
      <c r="HX159" s="55"/>
      <c r="HY159" s="55"/>
      <c r="HZ159" s="55"/>
      <c r="IA159" s="55"/>
      <c r="IB159" s="55"/>
      <c r="IC159" s="55"/>
      <c r="ID159" s="55"/>
      <c r="IE159" s="55"/>
      <c r="IF159" s="30"/>
      <c r="IG159" s="55"/>
      <c r="IH159" s="55"/>
      <c r="II159" s="55"/>
      <c r="IJ159" s="55"/>
      <c r="XEX159" s="32"/>
      <c r="XEY159" s="32"/>
      <c r="XEZ159" s="32"/>
      <c r="XFA159" s="32"/>
      <c r="XFB159" s="32"/>
      <c r="XFC159" s="32"/>
      <c r="XFD159" s="32"/>
    </row>
    <row r="160" s="25" customFormat="1" ht="23" customHeight="1" spans="1:16384">
      <c r="A160" s="32"/>
      <c r="B160" s="66" t="s">
        <v>1626</v>
      </c>
      <c r="C160" s="88"/>
      <c r="D160" s="100"/>
      <c r="E160" s="76">
        <f t="shared" si="19"/>
        <v>0</v>
      </c>
      <c r="F160" s="69" t="s">
        <v>59</v>
      </c>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c r="BJ160" s="55"/>
      <c r="BK160" s="55"/>
      <c r="BL160" s="55"/>
      <c r="BM160" s="55"/>
      <c r="BN160" s="55"/>
      <c r="BO160" s="55"/>
      <c r="BP160" s="55"/>
      <c r="BQ160" s="55"/>
      <c r="BR160" s="55"/>
      <c r="BS160" s="55"/>
      <c r="BT160" s="55"/>
      <c r="BU160" s="55"/>
      <c r="BV160" s="55"/>
      <c r="BW160" s="55"/>
      <c r="BX160" s="55"/>
      <c r="BY160" s="55"/>
      <c r="BZ160" s="55"/>
      <c r="CA160" s="55"/>
      <c r="CB160" s="55"/>
      <c r="CC160" s="55"/>
      <c r="CD160" s="55"/>
      <c r="CE160" s="55"/>
      <c r="CF160" s="55"/>
      <c r="CG160" s="55"/>
      <c r="CH160" s="55"/>
      <c r="CI160" s="55"/>
      <c r="CJ160" s="55"/>
      <c r="CK160" s="55"/>
      <c r="CL160" s="55"/>
      <c r="CM160" s="55"/>
      <c r="CN160" s="55"/>
      <c r="CO160" s="55"/>
      <c r="CP160" s="55"/>
      <c r="CQ160" s="55"/>
      <c r="CR160" s="55"/>
      <c r="CS160" s="55"/>
      <c r="CT160" s="55"/>
      <c r="CU160" s="55"/>
      <c r="CV160" s="55"/>
      <c r="CW160" s="55"/>
      <c r="CX160" s="55"/>
      <c r="CY160" s="55"/>
      <c r="CZ160" s="55"/>
      <c r="DA160" s="55"/>
      <c r="DB160" s="55"/>
      <c r="DC160" s="55"/>
      <c r="DD160" s="55"/>
      <c r="DE160" s="55"/>
      <c r="DF160" s="55"/>
      <c r="DG160" s="55"/>
      <c r="DH160" s="55"/>
      <c r="DI160" s="55"/>
      <c r="DJ160" s="55"/>
      <c r="DK160" s="55"/>
      <c r="DL160" s="55"/>
      <c r="DM160" s="55"/>
      <c r="DN160" s="55"/>
      <c r="DO160" s="55"/>
      <c r="DP160" s="55"/>
      <c r="DQ160" s="55"/>
      <c r="DR160" s="55"/>
      <c r="DS160" s="55"/>
      <c r="DT160" s="55"/>
      <c r="DU160" s="55"/>
      <c r="DV160" s="55"/>
      <c r="DW160" s="55"/>
      <c r="DX160" s="55"/>
      <c r="DY160" s="55"/>
      <c r="DZ160" s="55"/>
      <c r="EA160" s="55"/>
      <c r="EB160" s="55"/>
      <c r="EC160" s="55"/>
      <c r="ED160" s="55"/>
      <c r="EE160" s="55"/>
      <c r="EF160" s="55"/>
      <c r="EG160" s="55"/>
      <c r="EH160" s="55"/>
      <c r="EI160" s="55"/>
      <c r="EJ160" s="55"/>
      <c r="EK160" s="55"/>
      <c r="EL160" s="55"/>
      <c r="EM160" s="55"/>
      <c r="EN160" s="55"/>
      <c r="EO160" s="55"/>
      <c r="EP160" s="55"/>
      <c r="EQ160" s="55"/>
      <c r="ER160" s="55"/>
      <c r="ES160" s="55"/>
      <c r="ET160" s="55"/>
      <c r="EU160" s="55"/>
      <c r="EV160" s="55"/>
      <c r="EW160" s="55"/>
      <c r="EX160" s="55"/>
      <c r="EY160" s="55"/>
      <c r="EZ160" s="55"/>
      <c r="FA160" s="55"/>
      <c r="FB160" s="55"/>
      <c r="FC160" s="55"/>
      <c r="FD160" s="55"/>
      <c r="FE160" s="55"/>
      <c r="FF160" s="55"/>
      <c r="FG160" s="55"/>
      <c r="FH160" s="55"/>
      <c r="FI160" s="55"/>
      <c r="FJ160" s="55"/>
      <c r="FK160" s="55"/>
      <c r="FL160" s="55"/>
      <c r="FM160" s="55"/>
      <c r="FN160" s="55"/>
      <c r="FO160" s="55"/>
      <c r="FP160" s="55"/>
      <c r="FQ160" s="55"/>
      <c r="FR160" s="55"/>
      <c r="FS160" s="55"/>
      <c r="FT160" s="55"/>
      <c r="FU160" s="55"/>
      <c r="FV160" s="55"/>
      <c r="FW160" s="55"/>
      <c r="FX160" s="55"/>
      <c r="FY160" s="55"/>
      <c r="FZ160" s="55"/>
      <c r="GA160" s="55"/>
      <c r="GB160" s="55"/>
      <c r="GC160" s="55"/>
      <c r="GD160" s="55"/>
      <c r="GE160" s="55"/>
      <c r="GF160" s="55"/>
      <c r="GG160" s="55"/>
      <c r="GH160" s="55"/>
      <c r="GI160" s="55"/>
      <c r="GJ160" s="55"/>
      <c r="GK160" s="55"/>
      <c r="GL160" s="55"/>
      <c r="GM160" s="55"/>
      <c r="GN160" s="55"/>
      <c r="GO160" s="55"/>
      <c r="GP160" s="55"/>
      <c r="GQ160" s="55"/>
      <c r="GR160" s="55"/>
      <c r="GS160" s="55"/>
      <c r="GT160" s="55"/>
      <c r="GU160" s="55"/>
      <c r="GV160" s="55"/>
      <c r="GW160" s="55"/>
      <c r="GX160" s="55"/>
      <c r="GY160" s="55"/>
      <c r="GZ160" s="55"/>
      <c r="HA160" s="55"/>
      <c r="HB160" s="55"/>
      <c r="HC160" s="55"/>
      <c r="HD160" s="55"/>
      <c r="HE160" s="55"/>
      <c r="HF160" s="55"/>
      <c r="HG160" s="55"/>
      <c r="HH160" s="55"/>
      <c r="HI160" s="55"/>
      <c r="HJ160" s="55"/>
      <c r="HK160" s="55"/>
      <c r="HL160" s="55"/>
      <c r="HM160" s="55"/>
      <c r="HN160" s="55"/>
      <c r="HO160" s="55"/>
      <c r="HP160" s="55"/>
      <c r="HQ160" s="55"/>
      <c r="HR160" s="55"/>
      <c r="HS160" s="55"/>
      <c r="HT160" s="55"/>
      <c r="HU160" s="55"/>
      <c r="HV160" s="55"/>
      <c r="HW160" s="55"/>
      <c r="HX160" s="55"/>
      <c r="HY160" s="55"/>
      <c r="HZ160" s="55"/>
      <c r="IA160" s="55"/>
      <c r="IB160" s="55"/>
      <c r="IC160" s="55"/>
      <c r="ID160" s="55"/>
      <c r="IE160" s="55"/>
      <c r="IF160" s="30"/>
      <c r="IG160" s="55"/>
      <c r="IH160" s="55"/>
      <c r="II160" s="55"/>
      <c r="IJ160" s="55"/>
      <c r="XEX160" s="32"/>
      <c r="XEY160" s="32"/>
      <c r="XEZ160" s="32"/>
      <c r="XFA160" s="32"/>
      <c r="XFB160" s="32"/>
      <c r="XFC160" s="32"/>
      <c r="XFD160" s="32"/>
    </row>
    <row r="161" s="29" customFormat="1" ht="23" customHeight="1" spans="1:16384">
      <c r="A161" s="25"/>
      <c r="B161" s="98" t="s">
        <v>1618</v>
      </c>
      <c r="C161" s="90">
        <v>1176</v>
      </c>
      <c r="D161" s="99"/>
      <c r="E161" s="76">
        <f t="shared" si="19"/>
        <v>1176</v>
      </c>
      <c r="F161" s="77" t="s">
        <v>59</v>
      </c>
      <c r="G161" s="78"/>
      <c r="H161" s="78"/>
      <c r="I161" s="78"/>
      <c r="J161" s="78"/>
      <c r="K161" s="78"/>
      <c r="L161" s="78"/>
      <c r="M161" s="78"/>
      <c r="N161" s="78"/>
      <c r="O161" s="78"/>
      <c r="P161" s="78"/>
      <c r="Q161" s="78"/>
      <c r="R161" s="78"/>
      <c r="S161" s="78"/>
      <c r="T161" s="78"/>
      <c r="U161" s="78"/>
      <c r="V161" s="78"/>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c r="BN161" s="78"/>
      <c r="BO161" s="78"/>
      <c r="BP161" s="78"/>
      <c r="BQ161" s="78"/>
      <c r="BR161" s="78"/>
      <c r="BS161" s="78"/>
      <c r="BT161" s="78"/>
      <c r="BU161" s="78"/>
      <c r="BV161" s="78"/>
      <c r="BW161" s="78"/>
      <c r="BX161" s="78"/>
      <c r="BY161" s="78"/>
      <c r="BZ161" s="78"/>
      <c r="CA161" s="78"/>
      <c r="CB161" s="78"/>
      <c r="CC161" s="78"/>
      <c r="CD161" s="78"/>
      <c r="CE161" s="78"/>
      <c r="CF161" s="78"/>
      <c r="CG161" s="78"/>
      <c r="CH161" s="78"/>
      <c r="CI161" s="78"/>
      <c r="CJ161" s="78"/>
      <c r="CK161" s="78"/>
      <c r="CL161" s="78"/>
      <c r="CM161" s="78"/>
      <c r="CN161" s="78"/>
      <c r="CO161" s="78"/>
      <c r="CP161" s="78"/>
      <c r="CQ161" s="78"/>
      <c r="CR161" s="78"/>
      <c r="CS161" s="78"/>
      <c r="CT161" s="78"/>
      <c r="CU161" s="78"/>
      <c r="CV161" s="78"/>
      <c r="CW161" s="78"/>
      <c r="CX161" s="78"/>
      <c r="CY161" s="78"/>
      <c r="CZ161" s="78"/>
      <c r="DA161" s="78"/>
      <c r="DB161" s="78"/>
      <c r="DC161" s="78"/>
      <c r="DD161" s="78"/>
      <c r="DE161" s="78"/>
      <c r="DF161" s="78"/>
      <c r="DG161" s="78"/>
      <c r="DH161" s="78"/>
      <c r="DI161" s="78"/>
      <c r="DJ161" s="78"/>
      <c r="DK161" s="78"/>
      <c r="DL161" s="78"/>
      <c r="DM161" s="78"/>
      <c r="DN161" s="78"/>
      <c r="DO161" s="78"/>
      <c r="DP161" s="78"/>
      <c r="DQ161" s="78"/>
      <c r="DR161" s="78"/>
      <c r="DS161" s="78"/>
      <c r="DT161" s="78"/>
      <c r="DU161" s="78"/>
      <c r="DV161" s="78"/>
      <c r="DW161" s="78"/>
      <c r="DX161" s="78"/>
      <c r="DY161" s="78"/>
      <c r="DZ161" s="78"/>
      <c r="EA161" s="78"/>
      <c r="EB161" s="78"/>
      <c r="EC161" s="78"/>
      <c r="ED161" s="78"/>
      <c r="EE161" s="78"/>
      <c r="EF161" s="78"/>
      <c r="EG161" s="78"/>
      <c r="EH161" s="78"/>
      <c r="EI161" s="78"/>
      <c r="EJ161" s="78"/>
      <c r="EK161" s="78"/>
      <c r="EL161" s="78"/>
      <c r="EM161" s="78"/>
      <c r="EN161" s="78"/>
      <c r="EO161" s="78"/>
      <c r="EP161" s="78"/>
      <c r="EQ161" s="78"/>
      <c r="ER161" s="78"/>
      <c r="ES161" s="78"/>
      <c r="ET161" s="78"/>
      <c r="EU161" s="78"/>
      <c r="EV161" s="78"/>
      <c r="EW161" s="78"/>
      <c r="EX161" s="78"/>
      <c r="EY161" s="78"/>
      <c r="EZ161" s="78"/>
      <c r="FA161" s="78"/>
      <c r="FB161" s="78"/>
      <c r="FC161" s="78"/>
      <c r="FD161" s="78"/>
      <c r="FE161" s="78"/>
      <c r="FF161" s="78"/>
      <c r="FG161" s="78"/>
      <c r="FH161" s="78"/>
      <c r="FI161" s="78"/>
      <c r="FJ161" s="78"/>
      <c r="FK161" s="78"/>
      <c r="FL161" s="78"/>
      <c r="FM161" s="78"/>
      <c r="FN161" s="78"/>
      <c r="FO161" s="78"/>
      <c r="FP161" s="78"/>
      <c r="FQ161" s="78"/>
      <c r="FR161" s="78"/>
      <c r="FS161" s="78"/>
      <c r="FT161" s="78"/>
      <c r="FU161" s="78"/>
      <c r="FV161" s="78"/>
      <c r="FW161" s="78"/>
      <c r="FX161" s="78"/>
      <c r="FY161" s="78"/>
      <c r="FZ161" s="78"/>
      <c r="GA161" s="78"/>
      <c r="GB161" s="78"/>
      <c r="GC161" s="78"/>
      <c r="GD161" s="78"/>
      <c r="GE161" s="78"/>
      <c r="GF161" s="78"/>
      <c r="GG161" s="78"/>
      <c r="GH161" s="78"/>
      <c r="GI161" s="78"/>
      <c r="GJ161" s="78"/>
      <c r="GK161" s="78"/>
      <c r="GL161" s="78"/>
      <c r="GM161" s="78"/>
      <c r="GN161" s="78"/>
      <c r="GO161" s="78"/>
      <c r="GP161" s="78"/>
      <c r="GQ161" s="78"/>
      <c r="GR161" s="78"/>
      <c r="GS161" s="78"/>
      <c r="GT161" s="78"/>
      <c r="GU161" s="78"/>
      <c r="GV161" s="78"/>
      <c r="GW161" s="78"/>
      <c r="GX161" s="78"/>
      <c r="GY161" s="78"/>
      <c r="GZ161" s="78"/>
      <c r="HA161" s="78"/>
      <c r="HB161" s="78"/>
      <c r="HC161" s="78"/>
      <c r="HD161" s="78"/>
      <c r="HE161" s="78"/>
      <c r="HF161" s="78"/>
      <c r="HG161" s="78"/>
      <c r="HH161" s="78"/>
      <c r="HI161" s="78"/>
      <c r="HJ161" s="78"/>
      <c r="HK161" s="78"/>
      <c r="HL161" s="78"/>
      <c r="HM161" s="78"/>
      <c r="HN161" s="78"/>
      <c r="HO161" s="78"/>
      <c r="HP161" s="78"/>
      <c r="HQ161" s="78"/>
      <c r="HR161" s="78"/>
      <c r="HS161" s="78"/>
      <c r="HT161" s="78"/>
      <c r="HU161" s="78"/>
      <c r="HV161" s="78"/>
      <c r="HW161" s="78"/>
      <c r="HX161" s="78"/>
      <c r="HY161" s="78"/>
      <c r="HZ161" s="78"/>
      <c r="IA161" s="78"/>
      <c r="IB161" s="78"/>
      <c r="IC161" s="78"/>
      <c r="ID161" s="78"/>
      <c r="IE161" s="78"/>
      <c r="IF161" s="120"/>
      <c r="XEX161" s="25"/>
      <c r="XEY161" s="25"/>
      <c r="XEZ161" s="25"/>
      <c r="XFA161" s="25"/>
      <c r="XFB161" s="25"/>
      <c r="XFC161" s="25"/>
      <c r="XFD161" s="25"/>
    </row>
    <row r="162" s="32" customFormat="1" ht="23" customHeight="1" spans="1:16384">
      <c r="A162" s="25"/>
      <c r="B162" s="80" t="s">
        <v>1619</v>
      </c>
      <c r="C162" s="67">
        <f>C156+C160+C161</f>
        <v>2517</v>
      </c>
      <c r="D162" s="76">
        <f>D156+D160+D161</f>
        <v>0</v>
      </c>
      <c r="E162" s="76">
        <f>E156+E160+E161</f>
        <v>2517</v>
      </c>
      <c r="F162" s="69" t="s">
        <v>59</v>
      </c>
      <c r="IF162" s="116"/>
      <c r="XEX162" s="25"/>
      <c r="XEY162" s="25"/>
      <c r="XEZ162" s="25"/>
      <c r="XFA162" s="25"/>
      <c r="XFB162" s="25"/>
      <c r="XFC162" s="25"/>
      <c r="XFD162" s="25"/>
    </row>
    <row r="163" s="37" customFormat="1" ht="23" customHeight="1" spans="1:16384">
      <c r="A163" s="29"/>
      <c r="B163" s="80" t="s">
        <v>1620</v>
      </c>
      <c r="C163" s="67">
        <f>C153-C162</f>
        <v>0</v>
      </c>
      <c r="D163" s="76">
        <f>D153-D162</f>
        <v>0</v>
      </c>
      <c r="E163" s="76">
        <f>E153-E162</f>
        <v>0</v>
      </c>
      <c r="F163" s="69" t="s">
        <v>59</v>
      </c>
      <c r="IF163" s="121"/>
      <c r="XEX163" s="29"/>
      <c r="XEY163" s="29"/>
      <c r="XEZ163" s="29"/>
      <c r="XFA163" s="29"/>
      <c r="XFB163" s="29"/>
      <c r="XFC163" s="29"/>
      <c r="XFD163" s="29"/>
    </row>
    <row r="164" s="32" customFormat="1" ht="23" customHeight="1" spans="2:6">
      <c r="B164" s="80" t="s">
        <v>1621</v>
      </c>
      <c r="C164" s="91">
        <f>C154+C163</f>
        <v>0</v>
      </c>
      <c r="D164" s="76">
        <f>D154+D163</f>
        <v>0</v>
      </c>
      <c r="E164" s="76">
        <f>E154+E163</f>
        <v>0</v>
      </c>
      <c r="F164" s="69" t="s">
        <v>59</v>
      </c>
    </row>
    <row r="165" s="32" customFormat="1" ht="23" customHeight="1" spans="1:16384">
      <c r="A165" s="37"/>
      <c r="B165" s="80" t="s">
        <v>1583</v>
      </c>
      <c r="C165" s="91">
        <f>C164+C162</f>
        <v>2517</v>
      </c>
      <c r="D165" s="91">
        <f>D164+D162</f>
        <v>0</v>
      </c>
      <c r="E165" s="91">
        <f>E164+E162</f>
        <v>2517</v>
      </c>
      <c r="F165" s="79" t="s">
        <v>59</v>
      </c>
      <c r="XEX165" s="37"/>
      <c r="XEY165" s="37"/>
      <c r="XEZ165" s="37"/>
      <c r="XFA165" s="37"/>
      <c r="XFB165" s="37"/>
      <c r="XFC165" s="37"/>
      <c r="XFD165" s="37"/>
    </row>
    <row r="166" s="32" customFormat="1" ht="23" customHeight="1" spans="2:6">
      <c r="B166" s="80"/>
      <c r="C166" s="86"/>
      <c r="D166" s="94"/>
      <c r="E166" s="94"/>
      <c r="F166" s="79" t="s">
        <v>59</v>
      </c>
    </row>
    <row r="167" s="32" customFormat="1" ht="23" customHeight="1" spans="2:6">
      <c r="B167" s="85" t="s">
        <v>1634</v>
      </c>
      <c r="C167" s="82"/>
      <c r="D167" s="94"/>
      <c r="E167" s="94"/>
      <c r="F167" s="69" t="s">
        <v>59</v>
      </c>
    </row>
    <row r="168" s="24" customFormat="1" ht="23" customHeight="1" spans="1:16384">
      <c r="A168" s="32"/>
      <c r="B168" s="66" t="s">
        <v>1623</v>
      </c>
      <c r="C168" s="67">
        <f>C169+C170+C171+C172+C173</f>
        <v>1763</v>
      </c>
      <c r="D168" s="76">
        <f>D169+D170+D171+D172+D173</f>
        <v>0</v>
      </c>
      <c r="E168" s="76">
        <f>E169+E170+E171+E172+E173</f>
        <v>1763</v>
      </c>
      <c r="F168" s="69" t="s">
        <v>59</v>
      </c>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3"/>
      <c r="IG168" s="44"/>
      <c r="IH168" s="44"/>
      <c r="II168" s="44"/>
      <c r="IJ168" s="44"/>
      <c r="XEX168" s="32"/>
      <c r="XEY168" s="32"/>
      <c r="XEZ168" s="32"/>
      <c r="XFA168" s="32"/>
      <c r="XFB168" s="32"/>
      <c r="XFC168" s="32"/>
      <c r="XFD168" s="32"/>
    </row>
    <row r="169" s="24" customFormat="1" ht="23" customHeight="1" spans="1:16384">
      <c r="A169" s="32"/>
      <c r="B169" s="70" t="s">
        <v>1606</v>
      </c>
      <c r="C169" s="87">
        <v>1759</v>
      </c>
      <c r="D169" s="96"/>
      <c r="E169" s="73">
        <f t="shared" ref="E169:E175" si="20">C169+D169</f>
        <v>1759</v>
      </c>
      <c r="F169" s="74" t="s">
        <v>59</v>
      </c>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3"/>
      <c r="IG169" s="44"/>
      <c r="IH169" s="44"/>
      <c r="II169" s="44"/>
      <c r="IJ169" s="44"/>
      <c r="XEX169" s="32"/>
      <c r="XEY169" s="32"/>
      <c r="XEZ169" s="32"/>
      <c r="XFA169" s="32"/>
      <c r="XFB169" s="32"/>
      <c r="XFC169" s="32"/>
      <c r="XFD169" s="32"/>
    </row>
    <row r="170" s="24" customFormat="1" ht="18.75" spans="2:244">
      <c r="B170" s="70" t="s">
        <v>1607</v>
      </c>
      <c r="C170" s="88">
        <v>1</v>
      </c>
      <c r="D170" s="96"/>
      <c r="E170" s="73">
        <f t="shared" si="20"/>
        <v>1</v>
      </c>
      <c r="F170" s="74" t="s">
        <v>59</v>
      </c>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3"/>
      <c r="IG170" s="44"/>
      <c r="IH170" s="44"/>
      <c r="II170" s="44"/>
      <c r="IJ170" s="44"/>
    </row>
    <row r="171" s="24" customFormat="1" ht="18.75" hidden="1" spans="2:244">
      <c r="B171" s="70" t="s">
        <v>1608</v>
      </c>
      <c r="C171" s="88"/>
      <c r="D171" s="97"/>
      <c r="E171" s="76">
        <f t="shared" si="20"/>
        <v>0</v>
      </c>
      <c r="F171" s="74" t="s">
        <v>333</v>
      </c>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3"/>
      <c r="IG171" s="44"/>
      <c r="IH171" s="44"/>
      <c r="II171" s="44"/>
      <c r="IJ171" s="44"/>
    </row>
    <row r="172" s="24" customFormat="1" ht="18.75" spans="2:244">
      <c r="B172" s="70" t="s">
        <v>1296</v>
      </c>
      <c r="C172" s="88"/>
      <c r="D172" s="96"/>
      <c r="E172" s="73">
        <f t="shared" si="20"/>
        <v>0</v>
      </c>
      <c r="F172" s="74" t="s">
        <v>59</v>
      </c>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3"/>
      <c r="IG172" s="44"/>
      <c r="IH172" s="44"/>
      <c r="II172" s="44"/>
      <c r="IJ172" s="44"/>
    </row>
    <row r="173" s="24" customFormat="1" ht="18.75" spans="2:244">
      <c r="B173" s="70" t="s">
        <v>1610</v>
      </c>
      <c r="C173" s="88">
        <v>3</v>
      </c>
      <c r="D173" s="97"/>
      <c r="E173" s="76">
        <f t="shared" si="20"/>
        <v>3</v>
      </c>
      <c r="F173" s="77" t="s">
        <v>59</v>
      </c>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3"/>
      <c r="IG173" s="44"/>
      <c r="IH173" s="44"/>
      <c r="II173" s="44"/>
      <c r="IJ173" s="44"/>
    </row>
    <row r="174" s="24" customFormat="1" ht="18.75" spans="2:244">
      <c r="B174" s="66" t="s">
        <v>112</v>
      </c>
      <c r="C174" s="88">
        <v>946</v>
      </c>
      <c r="D174" s="100"/>
      <c r="E174" s="76">
        <f t="shared" si="20"/>
        <v>946</v>
      </c>
      <c r="F174" s="79" t="s">
        <v>59</v>
      </c>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3"/>
      <c r="IG174" s="44"/>
      <c r="IH174" s="44"/>
      <c r="II174" s="44"/>
      <c r="IJ174" s="44"/>
    </row>
    <row r="175" s="24" customFormat="1" ht="18.75" spans="2:244">
      <c r="B175" s="66" t="s">
        <v>1624</v>
      </c>
      <c r="C175" s="90"/>
      <c r="D175" s="100"/>
      <c r="E175" s="76">
        <f t="shared" si="20"/>
        <v>0</v>
      </c>
      <c r="F175" s="69" t="s">
        <v>59</v>
      </c>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3"/>
      <c r="IG175" s="44"/>
      <c r="IH175" s="44"/>
      <c r="II175" s="44"/>
      <c r="IJ175" s="44"/>
    </row>
    <row r="176" s="24" customFormat="1" ht="18.75" spans="2:244">
      <c r="B176" s="80" t="s">
        <v>1612</v>
      </c>
      <c r="C176" s="91">
        <f>C168+C174+C175</f>
        <v>2709</v>
      </c>
      <c r="D176" s="76">
        <f>D168+D174+D175</f>
        <v>0</v>
      </c>
      <c r="E176" s="76">
        <f>E168+E174+E175</f>
        <v>2709</v>
      </c>
      <c r="F176" s="69" t="s">
        <v>59</v>
      </c>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3"/>
      <c r="IG176" s="44"/>
      <c r="IH176" s="44"/>
      <c r="II176" s="44"/>
      <c r="IJ176" s="44"/>
    </row>
    <row r="177" s="24" customFormat="1" ht="18.75" spans="2:244">
      <c r="B177" s="80" t="s">
        <v>1613</v>
      </c>
      <c r="C177" s="92"/>
      <c r="D177" s="100"/>
      <c r="E177" s="76">
        <f t="shared" ref="E177:E184" si="21">C177+D177</f>
        <v>0</v>
      </c>
      <c r="F177" s="69" t="s">
        <v>59</v>
      </c>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3"/>
      <c r="IG177" s="44"/>
      <c r="IH177" s="44"/>
      <c r="II177" s="44"/>
      <c r="IJ177" s="44"/>
    </row>
    <row r="178" s="24" customFormat="1" ht="18.75" spans="2:244">
      <c r="B178" s="80" t="s">
        <v>1582</v>
      </c>
      <c r="C178" s="67">
        <f>C177+C176</f>
        <v>2709</v>
      </c>
      <c r="D178" s="67">
        <f>D177+D176</f>
        <v>0</v>
      </c>
      <c r="E178" s="67">
        <f>E177+E176</f>
        <v>2709</v>
      </c>
      <c r="F178" s="79" t="s">
        <v>59</v>
      </c>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3"/>
      <c r="IG178" s="44"/>
      <c r="IH178" s="44"/>
      <c r="II178" s="44"/>
      <c r="IJ178" s="44"/>
    </row>
    <row r="179" s="24" customFormat="1" ht="18.75" spans="2:244">
      <c r="B179" s="66" t="s">
        <v>1625</v>
      </c>
      <c r="C179" s="67">
        <f>C180+C181+C182</f>
        <v>946</v>
      </c>
      <c r="D179" s="76">
        <f>D180+D181+D182</f>
        <v>0</v>
      </c>
      <c r="E179" s="76">
        <f>E180+E181+E182</f>
        <v>946</v>
      </c>
      <c r="F179" s="69" t="s">
        <v>59</v>
      </c>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3"/>
      <c r="IG179" s="44"/>
      <c r="IH179" s="44"/>
      <c r="II179" s="44"/>
      <c r="IJ179" s="44"/>
    </row>
    <row r="180" s="24" customFormat="1" ht="18.75" spans="2:244">
      <c r="B180" s="70" t="s">
        <v>1615</v>
      </c>
      <c r="C180" s="87">
        <v>946</v>
      </c>
      <c r="D180" s="96"/>
      <c r="E180" s="73">
        <f t="shared" si="21"/>
        <v>946</v>
      </c>
      <c r="F180" s="74" t="s">
        <v>59</v>
      </c>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3"/>
      <c r="IG180" s="44"/>
      <c r="IH180" s="44"/>
      <c r="II180" s="44"/>
      <c r="IJ180" s="44"/>
    </row>
    <row r="181" s="24" customFormat="1" ht="18.75" spans="2:244">
      <c r="B181" s="70" t="s">
        <v>1616</v>
      </c>
      <c r="C181" s="88"/>
      <c r="D181" s="96"/>
      <c r="E181" s="73">
        <f t="shared" si="21"/>
        <v>0</v>
      </c>
      <c r="F181" s="74" t="s">
        <v>59</v>
      </c>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3"/>
      <c r="IG181" s="44"/>
      <c r="IH181" s="44"/>
      <c r="II181" s="44"/>
      <c r="IJ181" s="44"/>
    </row>
    <row r="182" s="24" customFormat="1" ht="18.75" hidden="1" spans="2:244">
      <c r="B182" s="70" t="s">
        <v>1617</v>
      </c>
      <c r="C182" s="88"/>
      <c r="D182" s="97"/>
      <c r="E182" s="76">
        <f t="shared" si="21"/>
        <v>0</v>
      </c>
      <c r="F182" s="74" t="s">
        <v>333</v>
      </c>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3"/>
      <c r="IG182" s="44"/>
      <c r="IH182" s="44"/>
      <c r="II182" s="44"/>
      <c r="IJ182" s="44"/>
    </row>
    <row r="183" s="24" customFormat="1" ht="18.75" spans="2:244">
      <c r="B183" s="66" t="s">
        <v>1626</v>
      </c>
      <c r="C183" s="88"/>
      <c r="D183" s="100"/>
      <c r="E183" s="76">
        <f t="shared" si="21"/>
        <v>0</v>
      </c>
      <c r="F183" s="69" t="s">
        <v>59</v>
      </c>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3"/>
      <c r="IG183" s="44"/>
      <c r="IH183" s="44"/>
      <c r="II183" s="44"/>
      <c r="IJ183" s="44"/>
    </row>
    <row r="184" s="24" customFormat="1" ht="18.75" spans="2:244">
      <c r="B184" s="98" t="s">
        <v>1618</v>
      </c>
      <c r="C184" s="90">
        <v>1763</v>
      </c>
      <c r="D184" s="99"/>
      <c r="E184" s="76">
        <f t="shared" si="21"/>
        <v>1763</v>
      </c>
      <c r="F184" s="77" t="s">
        <v>59</v>
      </c>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3"/>
      <c r="IG184" s="44"/>
      <c r="IH184" s="44"/>
      <c r="II184" s="44"/>
      <c r="IJ184" s="44"/>
    </row>
    <row r="185" s="24" customFormat="1" ht="18.75" spans="2:244">
      <c r="B185" s="80" t="s">
        <v>1619</v>
      </c>
      <c r="C185" s="91">
        <f>C179+C183+C184</f>
        <v>2709</v>
      </c>
      <c r="D185" s="76">
        <f>D179+D183+D184</f>
        <v>0</v>
      </c>
      <c r="E185" s="76">
        <f>E179+E183+E184</f>
        <v>2709</v>
      </c>
      <c r="F185" s="69" t="s">
        <v>59</v>
      </c>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3"/>
      <c r="IG185" s="44"/>
      <c r="IH185" s="44"/>
      <c r="II185" s="44"/>
      <c r="IJ185" s="44"/>
    </row>
    <row r="186" s="24" customFormat="1" ht="18.75" spans="2:244">
      <c r="B186" s="80" t="s">
        <v>1620</v>
      </c>
      <c r="C186" s="67">
        <f>C176-C185</f>
        <v>0</v>
      </c>
      <c r="D186" s="76">
        <f>D176-D185</f>
        <v>0</v>
      </c>
      <c r="E186" s="76">
        <f>E176-E185</f>
        <v>0</v>
      </c>
      <c r="F186" s="69" t="s">
        <v>59</v>
      </c>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3"/>
      <c r="IG186" s="44"/>
      <c r="IH186" s="44"/>
      <c r="II186" s="44"/>
      <c r="IJ186" s="44"/>
    </row>
    <row r="187" s="24" customFormat="1" ht="18.75" spans="2:244">
      <c r="B187" s="80" t="s">
        <v>1621</v>
      </c>
      <c r="C187" s="91">
        <f>C177+C186</f>
        <v>0</v>
      </c>
      <c r="D187" s="76">
        <f>D177+D186</f>
        <v>0</v>
      </c>
      <c r="E187" s="76">
        <f>E177+E186</f>
        <v>0</v>
      </c>
      <c r="F187" s="69" t="s">
        <v>59</v>
      </c>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3"/>
      <c r="IG187" s="44"/>
      <c r="IH187" s="44"/>
      <c r="II187" s="44"/>
      <c r="IJ187" s="44"/>
    </row>
    <row r="188" s="24" customFormat="1" ht="18.75" spans="2:244">
      <c r="B188" s="80" t="s">
        <v>1583</v>
      </c>
      <c r="C188" s="91">
        <f>C187+C185</f>
        <v>2709</v>
      </c>
      <c r="D188" s="91">
        <f>D187+D185</f>
        <v>0</v>
      </c>
      <c r="E188" s="91">
        <f>E187+E185</f>
        <v>2709</v>
      </c>
      <c r="F188" s="79" t="s">
        <v>59</v>
      </c>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3"/>
      <c r="IG188" s="44"/>
      <c r="IH188" s="44"/>
      <c r="II188" s="44"/>
      <c r="IJ188" s="44"/>
    </row>
    <row r="189" s="24" customFormat="1" ht="15.75" spans="2:244">
      <c r="B189" s="38"/>
      <c r="C189" s="117"/>
      <c r="D189" s="118"/>
      <c r="E189" s="118"/>
      <c r="F189" s="41"/>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3"/>
      <c r="IG189" s="44"/>
      <c r="IH189" s="44"/>
      <c r="II189" s="44"/>
      <c r="IJ189" s="44"/>
    </row>
    <row r="190" s="24" customFormat="1" ht="15.75" spans="2:244">
      <c r="B190" s="38"/>
      <c r="C190" s="117"/>
      <c r="D190" s="118"/>
      <c r="E190" s="118"/>
      <c r="F190" s="41"/>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3"/>
      <c r="IG190" s="44"/>
      <c r="IH190" s="44"/>
      <c r="II190" s="44"/>
      <c r="IJ190" s="44"/>
    </row>
    <row r="191" s="24" customFormat="1" ht="15.75" spans="2:244">
      <c r="B191" s="38"/>
      <c r="C191" s="117"/>
      <c r="D191" s="118"/>
      <c r="E191" s="118"/>
      <c r="F191" s="41"/>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3"/>
      <c r="IG191" s="44"/>
      <c r="IH191" s="44"/>
      <c r="II191" s="44"/>
      <c r="IJ191" s="44"/>
    </row>
    <row r="192" s="24" customFormat="1" ht="15.75" spans="2:244">
      <c r="B192" s="38"/>
      <c r="C192" s="117"/>
      <c r="D192" s="118"/>
      <c r="E192" s="118"/>
      <c r="F192" s="41"/>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3"/>
      <c r="IG192" s="44"/>
      <c r="IH192" s="44"/>
      <c r="II192" s="44"/>
      <c r="IJ192" s="44"/>
    </row>
    <row r="193" s="24" customFormat="1" ht="15.75" spans="2:244">
      <c r="B193" s="38"/>
      <c r="C193" s="117"/>
      <c r="D193" s="118"/>
      <c r="E193" s="118"/>
      <c r="F193" s="41"/>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3"/>
      <c r="IG193" s="44"/>
      <c r="IH193" s="44"/>
      <c r="II193" s="44"/>
      <c r="IJ193" s="44"/>
    </row>
    <row r="194" s="24" customFormat="1" ht="15.75" spans="2:244">
      <c r="B194" s="38"/>
      <c r="C194" s="117"/>
      <c r="D194" s="118"/>
      <c r="E194" s="118"/>
      <c r="F194" s="41"/>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3"/>
      <c r="IG194" s="44"/>
      <c r="IH194" s="44"/>
      <c r="II194" s="44"/>
      <c r="IJ194" s="44"/>
    </row>
    <row r="195" s="24" customFormat="1" ht="15.75" spans="2:244">
      <c r="B195" s="38"/>
      <c r="C195" s="117"/>
      <c r="D195" s="118"/>
      <c r="E195" s="118"/>
      <c r="F195" s="41"/>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3"/>
      <c r="IG195" s="44"/>
      <c r="IH195" s="44"/>
      <c r="II195" s="44"/>
      <c r="IJ195" s="44"/>
    </row>
    <row r="196" s="24" customFormat="1" ht="15.75" spans="2:244">
      <c r="B196" s="38"/>
      <c r="C196" s="117"/>
      <c r="D196" s="118"/>
      <c r="E196" s="118"/>
      <c r="F196" s="41"/>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3"/>
      <c r="IG196" s="44"/>
      <c r="IH196" s="44"/>
      <c r="II196" s="44"/>
      <c r="IJ196" s="44"/>
    </row>
    <row r="197" s="24" customFormat="1" ht="15.75" spans="2:244">
      <c r="B197" s="38"/>
      <c r="C197" s="117"/>
      <c r="D197" s="118"/>
      <c r="E197" s="118"/>
      <c r="F197" s="41"/>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3"/>
      <c r="IG197" s="44"/>
      <c r="IH197" s="44"/>
      <c r="II197" s="44"/>
      <c r="IJ197" s="44"/>
    </row>
    <row r="198" s="24" customFormat="1" ht="15.75" spans="2:244">
      <c r="B198" s="38"/>
      <c r="C198" s="117"/>
      <c r="D198" s="118"/>
      <c r="E198" s="118"/>
      <c r="F198" s="41"/>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3"/>
      <c r="IG198" s="44"/>
      <c r="IH198" s="44"/>
      <c r="II198" s="44"/>
      <c r="IJ198" s="44"/>
    </row>
    <row r="199" s="24" customFormat="1" ht="15.75" spans="2:244">
      <c r="B199" s="38"/>
      <c r="C199" s="117"/>
      <c r="D199" s="118"/>
      <c r="E199" s="118"/>
      <c r="F199" s="41"/>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3"/>
      <c r="IG199" s="44"/>
      <c r="IH199" s="44"/>
      <c r="II199" s="44"/>
      <c r="IJ199" s="44"/>
    </row>
    <row r="200" s="24" customFormat="1" ht="15.75" spans="2:244">
      <c r="B200" s="38"/>
      <c r="C200" s="117"/>
      <c r="D200" s="118"/>
      <c r="E200" s="118"/>
      <c r="F200" s="41"/>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3"/>
      <c r="IG200" s="44"/>
      <c r="IH200" s="44"/>
      <c r="II200" s="44"/>
      <c r="IJ200" s="44"/>
    </row>
    <row r="201" s="24" customFormat="1" ht="15.75" spans="2:244">
      <c r="B201" s="38"/>
      <c r="C201" s="117"/>
      <c r="D201" s="118"/>
      <c r="E201" s="118"/>
      <c r="F201" s="41"/>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3"/>
      <c r="IG201" s="44"/>
      <c r="IH201" s="44"/>
      <c r="II201" s="44"/>
      <c r="IJ201" s="44"/>
    </row>
    <row r="202" s="24" customFormat="1" ht="15.75" spans="2:244">
      <c r="B202" s="38"/>
      <c r="C202" s="117"/>
      <c r="D202" s="118"/>
      <c r="E202" s="118"/>
      <c r="F202" s="41"/>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3"/>
      <c r="IG202" s="44"/>
      <c r="IH202" s="44"/>
      <c r="II202" s="44"/>
      <c r="IJ202" s="44"/>
    </row>
    <row r="203" s="24" customFormat="1" ht="15.75" spans="2:244">
      <c r="B203" s="38"/>
      <c r="C203" s="117"/>
      <c r="D203" s="118"/>
      <c r="E203" s="118"/>
      <c r="F203" s="41"/>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3"/>
      <c r="IG203" s="44"/>
      <c r="IH203" s="44"/>
      <c r="II203" s="44"/>
      <c r="IJ203" s="44"/>
    </row>
    <row r="204" s="24" customFormat="1" ht="15.75" spans="2:244">
      <c r="B204" s="38"/>
      <c r="C204" s="117"/>
      <c r="D204" s="118"/>
      <c r="E204" s="118"/>
      <c r="F204" s="41"/>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3"/>
      <c r="IG204" s="44"/>
      <c r="IH204" s="44"/>
      <c r="II204" s="44"/>
      <c r="IJ204" s="44"/>
    </row>
    <row r="205" s="24" customFormat="1" ht="15.75" spans="2:244">
      <c r="B205" s="38"/>
      <c r="C205" s="117"/>
      <c r="D205" s="118"/>
      <c r="E205" s="118"/>
      <c r="F205" s="41"/>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3"/>
      <c r="IG205" s="44"/>
      <c r="IH205" s="44"/>
      <c r="II205" s="44"/>
      <c r="IJ205" s="44"/>
    </row>
    <row r="206" s="24" customFormat="1" ht="15.75" spans="2:244">
      <c r="B206" s="38"/>
      <c r="C206" s="117"/>
      <c r="D206" s="118"/>
      <c r="E206" s="118"/>
      <c r="F206" s="41"/>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3"/>
      <c r="IG206" s="44"/>
      <c r="IH206" s="44"/>
      <c r="II206" s="44"/>
      <c r="IJ206" s="44"/>
    </row>
    <row r="207" s="24" customFormat="1" ht="15.75" spans="2:244">
      <c r="B207" s="38"/>
      <c r="C207" s="117"/>
      <c r="D207" s="118"/>
      <c r="E207" s="118"/>
      <c r="F207" s="41"/>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3"/>
      <c r="IG207" s="44"/>
      <c r="IH207" s="44"/>
      <c r="II207" s="44"/>
      <c r="IJ207" s="44"/>
    </row>
    <row r="208" s="24" customFormat="1" ht="15.75" spans="2:244">
      <c r="B208" s="38"/>
      <c r="C208" s="117"/>
      <c r="D208" s="118"/>
      <c r="E208" s="118"/>
      <c r="F208" s="41"/>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c r="CU208" s="42"/>
      <c r="CV208" s="42"/>
      <c r="CW208" s="42"/>
      <c r="CX208" s="42"/>
      <c r="CY208" s="42"/>
      <c r="CZ208" s="42"/>
      <c r="DA208" s="42"/>
      <c r="DB208" s="42"/>
      <c r="DC208" s="42"/>
      <c r="DD208" s="42"/>
      <c r="DE208" s="42"/>
      <c r="DF208" s="42"/>
      <c r="DG208" s="42"/>
      <c r="DH208" s="42"/>
      <c r="DI208" s="42"/>
      <c r="DJ208" s="42"/>
      <c r="DK208" s="42"/>
      <c r="DL208" s="42"/>
      <c r="DM208" s="42"/>
      <c r="DN208" s="42"/>
      <c r="DO208" s="42"/>
      <c r="DP208" s="42"/>
      <c r="DQ208" s="42"/>
      <c r="DR208" s="42"/>
      <c r="DS208" s="42"/>
      <c r="DT208" s="42"/>
      <c r="DU208" s="42"/>
      <c r="DV208" s="42"/>
      <c r="DW208" s="42"/>
      <c r="DX208" s="42"/>
      <c r="DY208" s="42"/>
      <c r="DZ208" s="42"/>
      <c r="EA208" s="42"/>
      <c r="EB208" s="42"/>
      <c r="EC208" s="42"/>
      <c r="ED208" s="42"/>
      <c r="EE208" s="42"/>
      <c r="EF208" s="42"/>
      <c r="EG208" s="42"/>
      <c r="EH208" s="42"/>
      <c r="EI208" s="42"/>
      <c r="EJ208" s="42"/>
      <c r="EK208" s="42"/>
      <c r="EL208" s="42"/>
      <c r="EM208" s="42"/>
      <c r="EN208" s="42"/>
      <c r="EO208" s="42"/>
      <c r="EP208" s="42"/>
      <c r="EQ208" s="42"/>
      <c r="ER208" s="42"/>
      <c r="ES208" s="42"/>
      <c r="ET208" s="42"/>
      <c r="EU208" s="42"/>
      <c r="EV208" s="42"/>
      <c r="EW208" s="42"/>
      <c r="EX208" s="42"/>
      <c r="EY208" s="42"/>
      <c r="EZ208" s="42"/>
      <c r="FA208" s="42"/>
      <c r="FB208" s="42"/>
      <c r="FC208" s="42"/>
      <c r="FD208" s="42"/>
      <c r="FE208" s="42"/>
      <c r="FF208" s="42"/>
      <c r="FG208" s="42"/>
      <c r="FH208" s="42"/>
      <c r="FI208" s="42"/>
      <c r="FJ208" s="42"/>
      <c r="FK208" s="42"/>
      <c r="FL208" s="42"/>
      <c r="FM208" s="42"/>
      <c r="FN208" s="42"/>
      <c r="FO208" s="42"/>
      <c r="FP208" s="42"/>
      <c r="FQ208" s="42"/>
      <c r="FR208" s="42"/>
      <c r="FS208" s="42"/>
      <c r="FT208" s="42"/>
      <c r="FU208" s="42"/>
      <c r="FV208" s="42"/>
      <c r="FW208" s="42"/>
      <c r="FX208" s="42"/>
      <c r="FY208" s="42"/>
      <c r="FZ208" s="42"/>
      <c r="GA208" s="42"/>
      <c r="GB208" s="42"/>
      <c r="GC208" s="42"/>
      <c r="GD208" s="42"/>
      <c r="GE208" s="42"/>
      <c r="GF208" s="42"/>
      <c r="GG208" s="42"/>
      <c r="GH208" s="42"/>
      <c r="GI208" s="42"/>
      <c r="GJ208" s="42"/>
      <c r="GK208" s="42"/>
      <c r="GL208" s="42"/>
      <c r="GM208" s="42"/>
      <c r="GN208" s="42"/>
      <c r="GO208" s="42"/>
      <c r="GP208" s="42"/>
      <c r="GQ208" s="42"/>
      <c r="GR208" s="42"/>
      <c r="GS208" s="42"/>
      <c r="GT208" s="42"/>
      <c r="GU208" s="42"/>
      <c r="GV208" s="42"/>
      <c r="GW208" s="42"/>
      <c r="GX208" s="42"/>
      <c r="GY208" s="42"/>
      <c r="GZ208" s="42"/>
      <c r="HA208" s="42"/>
      <c r="HB208" s="42"/>
      <c r="HC208" s="42"/>
      <c r="HD208" s="42"/>
      <c r="HE208" s="42"/>
      <c r="HF208" s="42"/>
      <c r="HG208" s="42"/>
      <c r="HH208" s="42"/>
      <c r="HI208" s="42"/>
      <c r="HJ208" s="42"/>
      <c r="HK208" s="42"/>
      <c r="HL208" s="42"/>
      <c r="HM208" s="42"/>
      <c r="HN208" s="42"/>
      <c r="HO208" s="42"/>
      <c r="HP208" s="42"/>
      <c r="HQ208" s="42"/>
      <c r="HR208" s="42"/>
      <c r="HS208" s="42"/>
      <c r="HT208" s="42"/>
      <c r="HU208" s="42"/>
      <c r="HV208" s="42"/>
      <c r="HW208" s="42"/>
      <c r="HX208" s="42"/>
      <c r="HY208" s="42"/>
      <c r="HZ208" s="42"/>
      <c r="IA208" s="42"/>
      <c r="IB208" s="42"/>
      <c r="IC208" s="42"/>
      <c r="ID208" s="42"/>
      <c r="IE208" s="42"/>
      <c r="IF208" s="43"/>
      <c r="IG208" s="44"/>
      <c r="IH208" s="44"/>
      <c r="II208" s="44"/>
      <c r="IJ208" s="44"/>
    </row>
    <row r="209" s="24" customFormat="1" ht="15.75" spans="2:244">
      <c r="B209" s="38"/>
      <c r="C209" s="117"/>
      <c r="D209" s="118"/>
      <c r="E209" s="118"/>
      <c r="F209" s="41"/>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42"/>
      <c r="DF209" s="42"/>
      <c r="DG209" s="42"/>
      <c r="DH209" s="42"/>
      <c r="DI209" s="42"/>
      <c r="DJ209" s="42"/>
      <c r="DK209" s="42"/>
      <c r="DL209" s="42"/>
      <c r="DM209" s="42"/>
      <c r="DN209" s="42"/>
      <c r="DO209" s="42"/>
      <c r="DP209" s="42"/>
      <c r="DQ209" s="42"/>
      <c r="DR209" s="42"/>
      <c r="DS209" s="42"/>
      <c r="DT209" s="42"/>
      <c r="DU209" s="42"/>
      <c r="DV209" s="42"/>
      <c r="DW209" s="42"/>
      <c r="DX209" s="42"/>
      <c r="DY209" s="42"/>
      <c r="DZ209" s="42"/>
      <c r="EA209" s="42"/>
      <c r="EB209" s="42"/>
      <c r="EC209" s="42"/>
      <c r="ED209" s="42"/>
      <c r="EE209" s="42"/>
      <c r="EF209" s="42"/>
      <c r="EG209" s="42"/>
      <c r="EH209" s="42"/>
      <c r="EI209" s="42"/>
      <c r="EJ209" s="42"/>
      <c r="EK209" s="42"/>
      <c r="EL209" s="42"/>
      <c r="EM209" s="42"/>
      <c r="EN209" s="42"/>
      <c r="EO209" s="42"/>
      <c r="EP209" s="42"/>
      <c r="EQ209" s="42"/>
      <c r="ER209" s="42"/>
      <c r="ES209" s="42"/>
      <c r="ET209" s="42"/>
      <c r="EU209" s="42"/>
      <c r="EV209" s="42"/>
      <c r="EW209" s="42"/>
      <c r="EX209" s="42"/>
      <c r="EY209" s="42"/>
      <c r="EZ209" s="42"/>
      <c r="FA209" s="42"/>
      <c r="FB209" s="42"/>
      <c r="FC209" s="42"/>
      <c r="FD209" s="42"/>
      <c r="FE209" s="42"/>
      <c r="FF209" s="42"/>
      <c r="FG209" s="42"/>
      <c r="FH209" s="42"/>
      <c r="FI209" s="42"/>
      <c r="FJ209" s="42"/>
      <c r="FK209" s="42"/>
      <c r="FL209" s="42"/>
      <c r="FM209" s="42"/>
      <c r="FN209" s="42"/>
      <c r="FO209" s="42"/>
      <c r="FP209" s="42"/>
      <c r="FQ209" s="42"/>
      <c r="FR209" s="42"/>
      <c r="FS209" s="42"/>
      <c r="FT209" s="42"/>
      <c r="FU209" s="42"/>
      <c r="FV209" s="42"/>
      <c r="FW209" s="42"/>
      <c r="FX209" s="42"/>
      <c r="FY209" s="42"/>
      <c r="FZ209" s="42"/>
      <c r="GA209" s="42"/>
      <c r="GB209" s="42"/>
      <c r="GC209" s="42"/>
      <c r="GD209" s="42"/>
      <c r="GE209" s="42"/>
      <c r="GF209" s="42"/>
      <c r="GG209" s="42"/>
      <c r="GH209" s="42"/>
      <c r="GI209" s="42"/>
      <c r="GJ209" s="42"/>
      <c r="GK209" s="42"/>
      <c r="GL209" s="42"/>
      <c r="GM209" s="42"/>
      <c r="GN209" s="42"/>
      <c r="GO209" s="42"/>
      <c r="GP209" s="42"/>
      <c r="GQ209" s="42"/>
      <c r="GR209" s="42"/>
      <c r="GS209" s="42"/>
      <c r="GT209" s="42"/>
      <c r="GU209" s="42"/>
      <c r="GV209" s="42"/>
      <c r="GW209" s="42"/>
      <c r="GX209" s="42"/>
      <c r="GY209" s="42"/>
      <c r="GZ209" s="42"/>
      <c r="HA209" s="42"/>
      <c r="HB209" s="42"/>
      <c r="HC209" s="42"/>
      <c r="HD209" s="42"/>
      <c r="HE209" s="42"/>
      <c r="HF209" s="42"/>
      <c r="HG209" s="42"/>
      <c r="HH209" s="42"/>
      <c r="HI209" s="42"/>
      <c r="HJ209" s="42"/>
      <c r="HK209" s="42"/>
      <c r="HL209" s="42"/>
      <c r="HM209" s="42"/>
      <c r="HN209" s="42"/>
      <c r="HO209" s="42"/>
      <c r="HP209" s="42"/>
      <c r="HQ209" s="42"/>
      <c r="HR209" s="42"/>
      <c r="HS209" s="42"/>
      <c r="HT209" s="42"/>
      <c r="HU209" s="42"/>
      <c r="HV209" s="42"/>
      <c r="HW209" s="42"/>
      <c r="HX209" s="42"/>
      <c r="HY209" s="42"/>
      <c r="HZ209" s="42"/>
      <c r="IA209" s="42"/>
      <c r="IB209" s="42"/>
      <c r="IC209" s="42"/>
      <c r="ID209" s="42"/>
      <c r="IE209" s="42"/>
      <c r="IF209" s="43"/>
      <c r="IG209" s="44"/>
      <c r="IH209" s="44"/>
      <c r="II209" s="44"/>
      <c r="IJ209" s="44"/>
    </row>
    <row r="210" s="24" customFormat="1" ht="15.75" spans="2:244">
      <c r="B210" s="38"/>
      <c r="C210" s="117"/>
      <c r="D210" s="118"/>
      <c r="E210" s="118"/>
      <c r="F210" s="41"/>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c r="CU210" s="42"/>
      <c r="CV210" s="42"/>
      <c r="CW210" s="42"/>
      <c r="CX210" s="42"/>
      <c r="CY210" s="42"/>
      <c r="CZ210" s="42"/>
      <c r="DA210" s="42"/>
      <c r="DB210" s="42"/>
      <c r="DC210" s="42"/>
      <c r="DD210" s="42"/>
      <c r="DE210" s="42"/>
      <c r="DF210" s="42"/>
      <c r="DG210" s="42"/>
      <c r="DH210" s="42"/>
      <c r="DI210" s="42"/>
      <c r="DJ210" s="42"/>
      <c r="DK210" s="42"/>
      <c r="DL210" s="42"/>
      <c r="DM210" s="42"/>
      <c r="DN210" s="42"/>
      <c r="DO210" s="42"/>
      <c r="DP210" s="42"/>
      <c r="DQ210" s="42"/>
      <c r="DR210" s="42"/>
      <c r="DS210" s="42"/>
      <c r="DT210" s="42"/>
      <c r="DU210" s="42"/>
      <c r="DV210" s="42"/>
      <c r="DW210" s="42"/>
      <c r="DX210" s="42"/>
      <c r="DY210" s="42"/>
      <c r="DZ210" s="42"/>
      <c r="EA210" s="42"/>
      <c r="EB210" s="42"/>
      <c r="EC210" s="42"/>
      <c r="ED210" s="42"/>
      <c r="EE210" s="42"/>
      <c r="EF210" s="42"/>
      <c r="EG210" s="42"/>
      <c r="EH210" s="42"/>
      <c r="EI210" s="42"/>
      <c r="EJ210" s="42"/>
      <c r="EK210" s="42"/>
      <c r="EL210" s="42"/>
      <c r="EM210" s="42"/>
      <c r="EN210" s="42"/>
      <c r="EO210" s="42"/>
      <c r="EP210" s="42"/>
      <c r="EQ210" s="42"/>
      <c r="ER210" s="42"/>
      <c r="ES210" s="42"/>
      <c r="ET210" s="42"/>
      <c r="EU210" s="42"/>
      <c r="EV210" s="42"/>
      <c r="EW210" s="42"/>
      <c r="EX210" s="42"/>
      <c r="EY210" s="42"/>
      <c r="EZ210" s="42"/>
      <c r="FA210" s="42"/>
      <c r="FB210" s="42"/>
      <c r="FC210" s="42"/>
      <c r="FD210" s="42"/>
      <c r="FE210" s="42"/>
      <c r="FF210" s="42"/>
      <c r="FG210" s="42"/>
      <c r="FH210" s="42"/>
      <c r="FI210" s="42"/>
      <c r="FJ210" s="42"/>
      <c r="FK210" s="42"/>
      <c r="FL210" s="42"/>
      <c r="FM210" s="42"/>
      <c r="FN210" s="42"/>
      <c r="FO210" s="42"/>
      <c r="FP210" s="42"/>
      <c r="FQ210" s="42"/>
      <c r="FR210" s="42"/>
      <c r="FS210" s="42"/>
      <c r="FT210" s="42"/>
      <c r="FU210" s="42"/>
      <c r="FV210" s="42"/>
      <c r="FW210" s="42"/>
      <c r="FX210" s="42"/>
      <c r="FY210" s="42"/>
      <c r="FZ210" s="42"/>
      <c r="GA210" s="42"/>
      <c r="GB210" s="42"/>
      <c r="GC210" s="42"/>
      <c r="GD210" s="42"/>
      <c r="GE210" s="42"/>
      <c r="GF210" s="42"/>
      <c r="GG210" s="42"/>
      <c r="GH210" s="42"/>
      <c r="GI210" s="42"/>
      <c r="GJ210" s="42"/>
      <c r="GK210" s="42"/>
      <c r="GL210" s="42"/>
      <c r="GM210" s="42"/>
      <c r="GN210" s="42"/>
      <c r="GO210" s="42"/>
      <c r="GP210" s="42"/>
      <c r="GQ210" s="42"/>
      <c r="GR210" s="42"/>
      <c r="GS210" s="42"/>
      <c r="GT210" s="42"/>
      <c r="GU210" s="42"/>
      <c r="GV210" s="42"/>
      <c r="GW210" s="42"/>
      <c r="GX210" s="42"/>
      <c r="GY210" s="42"/>
      <c r="GZ210" s="42"/>
      <c r="HA210" s="42"/>
      <c r="HB210" s="42"/>
      <c r="HC210" s="42"/>
      <c r="HD210" s="42"/>
      <c r="HE210" s="42"/>
      <c r="HF210" s="42"/>
      <c r="HG210" s="42"/>
      <c r="HH210" s="42"/>
      <c r="HI210" s="42"/>
      <c r="HJ210" s="42"/>
      <c r="HK210" s="42"/>
      <c r="HL210" s="42"/>
      <c r="HM210" s="42"/>
      <c r="HN210" s="42"/>
      <c r="HO210" s="42"/>
      <c r="HP210" s="42"/>
      <c r="HQ210" s="42"/>
      <c r="HR210" s="42"/>
      <c r="HS210" s="42"/>
      <c r="HT210" s="42"/>
      <c r="HU210" s="42"/>
      <c r="HV210" s="42"/>
      <c r="HW210" s="42"/>
      <c r="HX210" s="42"/>
      <c r="HY210" s="42"/>
      <c r="HZ210" s="42"/>
      <c r="IA210" s="42"/>
      <c r="IB210" s="42"/>
      <c r="IC210" s="42"/>
      <c r="ID210" s="42"/>
      <c r="IE210" s="42"/>
      <c r="IF210" s="43"/>
      <c r="IG210" s="44"/>
      <c r="IH210" s="44"/>
      <c r="II210" s="44"/>
      <c r="IJ210" s="44"/>
    </row>
    <row r="211" s="24" customFormat="1" ht="15.75" spans="2:244">
      <c r="B211" s="38"/>
      <c r="C211" s="117"/>
      <c r="D211" s="118"/>
      <c r="E211" s="118"/>
      <c r="F211" s="41"/>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c r="CN211" s="42"/>
      <c r="CO211" s="42"/>
      <c r="CP211" s="42"/>
      <c r="CQ211" s="42"/>
      <c r="CR211" s="42"/>
      <c r="CS211" s="42"/>
      <c r="CT211" s="42"/>
      <c r="CU211" s="42"/>
      <c r="CV211" s="42"/>
      <c r="CW211" s="42"/>
      <c r="CX211" s="42"/>
      <c r="CY211" s="42"/>
      <c r="CZ211" s="42"/>
      <c r="DA211" s="42"/>
      <c r="DB211" s="42"/>
      <c r="DC211" s="42"/>
      <c r="DD211" s="42"/>
      <c r="DE211" s="42"/>
      <c r="DF211" s="42"/>
      <c r="DG211" s="42"/>
      <c r="DH211" s="42"/>
      <c r="DI211" s="42"/>
      <c r="DJ211" s="42"/>
      <c r="DK211" s="42"/>
      <c r="DL211" s="42"/>
      <c r="DM211" s="42"/>
      <c r="DN211" s="42"/>
      <c r="DO211" s="42"/>
      <c r="DP211" s="42"/>
      <c r="DQ211" s="42"/>
      <c r="DR211" s="42"/>
      <c r="DS211" s="42"/>
      <c r="DT211" s="42"/>
      <c r="DU211" s="42"/>
      <c r="DV211" s="42"/>
      <c r="DW211" s="42"/>
      <c r="DX211" s="42"/>
      <c r="DY211" s="42"/>
      <c r="DZ211" s="42"/>
      <c r="EA211" s="42"/>
      <c r="EB211" s="42"/>
      <c r="EC211" s="42"/>
      <c r="ED211" s="42"/>
      <c r="EE211" s="42"/>
      <c r="EF211" s="42"/>
      <c r="EG211" s="42"/>
      <c r="EH211" s="42"/>
      <c r="EI211" s="42"/>
      <c r="EJ211" s="42"/>
      <c r="EK211" s="42"/>
      <c r="EL211" s="42"/>
      <c r="EM211" s="42"/>
      <c r="EN211" s="42"/>
      <c r="EO211" s="42"/>
      <c r="EP211" s="42"/>
      <c r="EQ211" s="42"/>
      <c r="ER211" s="42"/>
      <c r="ES211" s="42"/>
      <c r="ET211" s="42"/>
      <c r="EU211" s="42"/>
      <c r="EV211" s="42"/>
      <c r="EW211" s="42"/>
      <c r="EX211" s="42"/>
      <c r="EY211" s="42"/>
      <c r="EZ211" s="42"/>
      <c r="FA211" s="42"/>
      <c r="FB211" s="42"/>
      <c r="FC211" s="42"/>
      <c r="FD211" s="42"/>
      <c r="FE211" s="42"/>
      <c r="FF211" s="42"/>
      <c r="FG211" s="42"/>
      <c r="FH211" s="42"/>
      <c r="FI211" s="42"/>
      <c r="FJ211" s="42"/>
      <c r="FK211" s="42"/>
      <c r="FL211" s="42"/>
      <c r="FM211" s="42"/>
      <c r="FN211" s="42"/>
      <c r="FO211" s="42"/>
      <c r="FP211" s="42"/>
      <c r="FQ211" s="42"/>
      <c r="FR211" s="42"/>
      <c r="FS211" s="42"/>
      <c r="FT211" s="42"/>
      <c r="FU211" s="42"/>
      <c r="FV211" s="42"/>
      <c r="FW211" s="42"/>
      <c r="FX211" s="42"/>
      <c r="FY211" s="42"/>
      <c r="FZ211" s="42"/>
      <c r="GA211" s="42"/>
      <c r="GB211" s="42"/>
      <c r="GC211" s="42"/>
      <c r="GD211" s="42"/>
      <c r="GE211" s="42"/>
      <c r="GF211" s="42"/>
      <c r="GG211" s="42"/>
      <c r="GH211" s="42"/>
      <c r="GI211" s="42"/>
      <c r="GJ211" s="42"/>
      <c r="GK211" s="42"/>
      <c r="GL211" s="42"/>
      <c r="GM211" s="42"/>
      <c r="GN211" s="42"/>
      <c r="GO211" s="42"/>
      <c r="GP211" s="42"/>
      <c r="GQ211" s="42"/>
      <c r="GR211" s="42"/>
      <c r="GS211" s="42"/>
      <c r="GT211" s="42"/>
      <c r="GU211" s="42"/>
      <c r="GV211" s="42"/>
      <c r="GW211" s="42"/>
      <c r="GX211" s="42"/>
      <c r="GY211" s="42"/>
      <c r="GZ211" s="42"/>
      <c r="HA211" s="42"/>
      <c r="HB211" s="42"/>
      <c r="HC211" s="42"/>
      <c r="HD211" s="42"/>
      <c r="HE211" s="42"/>
      <c r="HF211" s="42"/>
      <c r="HG211" s="42"/>
      <c r="HH211" s="42"/>
      <c r="HI211" s="42"/>
      <c r="HJ211" s="42"/>
      <c r="HK211" s="42"/>
      <c r="HL211" s="42"/>
      <c r="HM211" s="42"/>
      <c r="HN211" s="42"/>
      <c r="HO211" s="42"/>
      <c r="HP211" s="42"/>
      <c r="HQ211" s="42"/>
      <c r="HR211" s="42"/>
      <c r="HS211" s="42"/>
      <c r="HT211" s="42"/>
      <c r="HU211" s="42"/>
      <c r="HV211" s="42"/>
      <c r="HW211" s="42"/>
      <c r="HX211" s="42"/>
      <c r="HY211" s="42"/>
      <c r="HZ211" s="42"/>
      <c r="IA211" s="42"/>
      <c r="IB211" s="42"/>
      <c r="IC211" s="42"/>
      <c r="ID211" s="42"/>
      <c r="IE211" s="42"/>
      <c r="IF211" s="43"/>
      <c r="IG211" s="44"/>
      <c r="IH211" s="44"/>
      <c r="II211" s="44"/>
      <c r="IJ211" s="44"/>
    </row>
    <row r="212" s="24" customFormat="1" ht="15.75" spans="2:244">
      <c r="B212" s="38"/>
      <c r="C212" s="117"/>
      <c r="D212" s="118"/>
      <c r="E212" s="118"/>
      <c r="F212" s="41"/>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c r="BZ212" s="42"/>
      <c r="CA212" s="42"/>
      <c r="CB212" s="42"/>
      <c r="CC212" s="42"/>
      <c r="CD212" s="42"/>
      <c r="CE212" s="42"/>
      <c r="CF212" s="42"/>
      <c r="CG212" s="42"/>
      <c r="CH212" s="42"/>
      <c r="CI212" s="42"/>
      <c r="CJ212" s="42"/>
      <c r="CK212" s="42"/>
      <c r="CL212" s="42"/>
      <c r="CM212" s="42"/>
      <c r="CN212" s="42"/>
      <c r="CO212" s="42"/>
      <c r="CP212" s="42"/>
      <c r="CQ212" s="42"/>
      <c r="CR212" s="42"/>
      <c r="CS212" s="42"/>
      <c r="CT212" s="42"/>
      <c r="CU212" s="42"/>
      <c r="CV212" s="42"/>
      <c r="CW212" s="42"/>
      <c r="CX212" s="42"/>
      <c r="CY212" s="42"/>
      <c r="CZ212" s="42"/>
      <c r="DA212" s="42"/>
      <c r="DB212" s="42"/>
      <c r="DC212" s="42"/>
      <c r="DD212" s="42"/>
      <c r="DE212" s="42"/>
      <c r="DF212" s="42"/>
      <c r="DG212" s="42"/>
      <c r="DH212" s="42"/>
      <c r="DI212" s="42"/>
      <c r="DJ212" s="42"/>
      <c r="DK212" s="42"/>
      <c r="DL212" s="42"/>
      <c r="DM212" s="42"/>
      <c r="DN212" s="42"/>
      <c r="DO212" s="42"/>
      <c r="DP212" s="42"/>
      <c r="DQ212" s="42"/>
      <c r="DR212" s="42"/>
      <c r="DS212" s="42"/>
      <c r="DT212" s="42"/>
      <c r="DU212" s="42"/>
      <c r="DV212" s="42"/>
      <c r="DW212" s="42"/>
      <c r="DX212" s="42"/>
      <c r="DY212" s="42"/>
      <c r="DZ212" s="42"/>
      <c r="EA212" s="42"/>
      <c r="EB212" s="42"/>
      <c r="EC212" s="42"/>
      <c r="ED212" s="42"/>
      <c r="EE212" s="42"/>
      <c r="EF212" s="42"/>
      <c r="EG212" s="42"/>
      <c r="EH212" s="42"/>
      <c r="EI212" s="42"/>
      <c r="EJ212" s="42"/>
      <c r="EK212" s="42"/>
      <c r="EL212" s="42"/>
      <c r="EM212" s="42"/>
      <c r="EN212" s="42"/>
      <c r="EO212" s="42"/>
      <c r="EP212" s="42"/>
      <c r="EQ212" s="42"/>
      <c r="ER212" s="42"/>
      <c r="ES212" s="42"/>
      <c r="ET212" s="42"/>
      <c r="EU212" s="42"/>
      <c r="EV212" s="42"/>
      <c r="EW212" s="42"/>
      <c r="EX212" s="42"/>
      <c r="EY212" s="42"/>
      <c r="EZ212" s="42"/>
      <c r="FA212" s="42"/>
      <c r="FB212" s="42"/>
      <c r="FC212" s="42"/>
      <c r="FD212" s="42"/>
      <c r="FE212" s="42"/>
      <c r="FF212" s="42"/>
      <c r="FG212" s="42"/>
      <c r="FH212" s="42"/>
      <c r="FI212" s="42"/>
      <c r="FJ212" s="42"/>
      <c r="FK212" s="42"/>
      <c r="FL212" s="42"/>
      <c r="FM212" s="42"/>
      <c r="FN212" s="42"/>
      <c r="FO212" s="42"/>
      <c r="FP212" s="42"/>
      <c r="FQ212" s="42"/>
      <c r="FR212" s="42"/>
      <c r="FS212" s="42"/>
      <c r="FT212" s="42"/>
      <c r="FU212" s="42"/>
      <c r="FV212" s="42"/>
      <c r="FW212" s="42"/>
      <c r="FX212" s="42"/>
      <c r="FY212" s="42"/>
      <c r="FZ212" s="42"/>
      <c r="GA212" s="42"/>
      <c r="GB212" s="42"/>
      <c r="GC212" s="42"/>
      <c r="GD212" s="42"/>
      <c r="GE212" s="42"/>
      <c r="GF212" s="42"/>
      <c r="GG212" s="42"/>
      <c r="GH212" s="42"/>
      <c r="GI212" s="42"/>
      <c r="GJ212" s="42"/>
      <c r="GK212" s="42"/>
      <c r="GL212" s="42"/>
      <c r="GM212" s="42"/>
      <c r="GN212" s="42"/>
      <c r="GO212" s="42"/>
      <c r="GP212" s="42"/>
      <c r="GQ212" s="42"/>
      <c r="GR212" s="42"/>
      <c r="GS212" s="42"/>
      <c r="GT212" s="42"/>
      <c r="GU212" s="42"/>
      <c r="GV212" s="42"/>
      <c r="GW212" s="42"/>
      <c r="GX212" s="42"/>
      <c r="GY212" s="42"/>
      <c r="GZ212" s="42"/>
      <c r="HA212" s="42"/>
      <c r="HB212" s="42"/>
      <c r="HC212" s="42"/>
      <c r="HD212" s="42"/>
      <c r="HE212" s="42"/>
      <c r="HF212" s="42"/>
      <c r="HG212" s="42"/>
      <c r="HH212" s="42"/>
      <c r="HI212" s="42"/>
      <c r="HJ212" s="42"/>
      <c r="HK212" s="42"/>
      <c r="HL212" s="42"/>
      <c r="HM212" s="42"/>
      <c r="HN212" s="42"/>
      <c r="HO212" s="42"/>
      <c r="HP212" s="42"/>
      <c r="HQ212" s="42"/>
      <c r="HR212" s="42"/>
      <c r="HS212" s="42"/>
      <c r="HT212" s="42"/>
      <c r="HU212" s="42"/>
      <c r="HV212" s="42"/>
      <c r="HW212" s="42"/>
      <c r="HX212" s="42"/>
      <c r="HY212" s="42"/>
      <c r="HZ212" s="42"/>
      <c r="IA212" s="42"/>
      <c r="IB212" s="42"/>
      <c r="IC212" s="42"/>
      <c r="ID212" s="42"/>
      <c r="IE212" s="42"/>
      <c r="IF212" s="43"/>
      <c r="IG212" s="44"/>
      <c r="IH212" s="44"/>
      <c r="II212" s="44"/>
      <c r="IJ212" s="44"/>
    </row>
    <row r="213" s="24" customFormat="1" ht="15.75" spans="2:244">
      <c r="B213" s="38"/>
      <c r="C213" s="117"/>
      <c r="D213" s="118"/>
      <c r="E213" s="118"/>
      <c r="F213" s="41"/>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c r="BZ213" s="42"/>
      <c r="CA213" s="42"/>
      <c r="CB213" s="42"/>
      <c r="CC213" s="42"/>
      <c r="CD213" s="42"/>
      <c r="CE213" s="42"/>
      <c r="CF213" s="42"/>
      <c r="CG213" s="42"/>
      <c r="CH213" s="42"/>
      <c r="CI213" s="42"/>
      <c r="CJ213" s="42"/>
      <c r="CK213" s="42"/>
      <c r="CL213" s="42"/>
      <c r="CM213" s="42"/>
      <c r="CN213" s="42"/>
      <c r="CO213" s="42"/>
      <c r="CP213" s="42"/>
      <c r="CQ213" s="42"/>
      <c r="CR213" s="42"/>
      <c r="CS213" s="42"/>
      <c r="CT213" s="42"/>
      <c r="CU213" s="42"/>
      <c r="CV213" s="42"/>
      <c r="CW213" s="42"/>
      <c r="CX213" s="42"/>
      <c r="CY213" s="42"/>
      <c r="CZ213" s="42"/>
      <c r="DA213" s="42"/>
      <c r="DB213" s="42"/>
      <c r="DC213" s="42"/>
      <c r="DD213" s="42"/>
      <c r="DE213" s="42"/>
      <c r="DF213" s="42"/>
      <c r="DG213" s="42"/>
      <c r="DH213" s="42"/>
      <c r="DI213" s="42"/>
      <c r="DJ213" s="42"/>
      <c r="DK213" s="42"/>
      <c r="DL213" s="42"/>
      <c r="DM213" s="42"/>
      <c r="DN213" s="42"/>
      <c r="DO213" s="42"/>
      <c r="DP213" s="42"/>
      <c r="DQ213" s="42"/>
      <c r="DR213" s="42"/>
      <c r="DS213" s="42"/>
      <c r="DT213" s="42"/>
      <c r="DU213" s="42"/>
      <c r="DV213" s="42"/>
      <c r="DW213" s="42"/>
      <c r="DX213" s="42"/>
      <c r="DY213" s="42"/>
      <c r="DZ213" s="42"/>
      <c r="EA213" s="42"/>
      <c r="EB213" s="42"/>
      <c r="EC213" s="42"/>
      <c r="ED213" s="42"/>
      <c r="EE213" s="42"/>
      <c r="EF213" s="42"/>
      <c r="EG213" s="42"/>
      <c r="EH213" s="42"/>
      <c r="EI213" s="42"/>
      <c r="EJ213" s="42"/>
      <c r="EK213" s="42"/>
      <c r="EL213" s="42"/>
      <c r="EM213" s="42"/>
      <c r="EN213" s="42"/>
      <c r="EO213" s="42"/>
      <c r="EP213" s="42"/>
      <c r="EQ213" s="42"/>
      <c r="ER213" s="42"/>
      <c r="ES213" s="42"/>
      <c r="ET213" s="42"/>
      <c r="EU213" s="42"/>
      <c r="EV213" s="42"/>
      <c r="EW213" s="42"/>
      <c r="EX213" s="42"/>
      <c r="EY213" s="42"/>
      <c r="EZ213" s="42"/>
      <c r="FA213" s="42"/>
      <c r="FB213" s="42"/>
      <c r="FC213" s="42"/>
      <c r="FD213" s="42"/>
      <c r="FE213" s="42"/>
      <c r="FF213" s="42"/>
      <c r="FG213" s="42"/>
      <c r="FH213" s="42"/>
      <c r="FI213" s="42"/>
      <c r="FJ213" s="42"/>
      <c r="FK213" s="42"/>
      <c r="FL213" s="42"/>
      <c r="FM213" s="42"/>
      <c r="FN213" s="42"/>
      <c r="FO213" s="42"/>
      <c r="FP213" s="42"/>
      <c r="FQ213" s="42"/>
      <c r="FR213" s="42"/>
      <c r="FS213" s="42"/>
      <c r="FT213" s="42"/>
      <c r="FU213" s="42"/>
      <c r="FV213" s="42"/>
      <c r="FW213" s="42"/>
      <c r="FX213" s="42"/>
      <c r="FY213" s="42"/>
      <c r="FZ213" s="42"/>
      <c r="GA213" s="42"/>
      <c r="GB213" s="42"/>
      <c r="GC213" s="42"/>
      <c r="GD213" s="42"/>
      <c r="GE213" s="42"/>
      <c r="GF213" s="42"/>
      <c r="GG213" s="42"/>
      <c r="GH213" s="42"/>
      <c r="GI213" s="42"/>
      <c r="GJ213" s="42"/>
      <c r="GK213" s="42"/>
      <c r="GL213" s="42"/>
      <c r="GM213" s="42"/>
      <c r="GN213" s="42"/>
      <c r="GO213" s="42"/>
      <c r="GP213" s="42"/>
      <c r="GQ213" s="42"/>
      <c r="GR213" s="42"/>
      <c r="GS213" s="42"/>
      <c r="GT213" s="42"/>
      <c r="GU213" s="42"/>
      <c r="GV213" s="42"/>
      <c r="GW213" s="42"/>
      <c r="GX213" s="42"/>
      <c r="GY213" s="42"/>
      <c r="GZ213" s="42"/>
      <c r="HA213" s="42"/>
      <c r="HB213" s="42"/>
      <c r="HC213" s="42"/>
      <c r="HD213" s="42"/>
      <c r="HE213" s="42"/>
      <c r="HF213" s="42"/>
      <c r="HG213" s="42"/>
      <c r="HH213" s="42"/>
      <c r="HI213" s="42"/>
      <c r="HJ213" s="42"/>
      <c r="HK213" s="42"/>
      <c r="HL213" s="42"/>
      <c r="HM213" s="42"/>
      <c r="HN213" s="42"/>
      <c r="HO213" s="42"/>
      <c r="HP213" s="42"/>
      <c r="HQ213" s="42"/>
      <c r="HR213" s="42"/>
      <c r="HS213" s="42"/>
      <c r="HT213" s="42"/>
      <c r="HU213" s="42"/>
      <c r="HV213" s="42"/>
      <c r="HW213" s="42"/>
      <c r="HX213" s="42"/>
      <c r="HY213" s="42"/>
      <c r="HZ213" s="42"/>
      <c r="IA213" s="42"/>
      <c r="IB213" s="42"/>
      <c r="IC213" s="42"/>
      <c r="ID213" s="42"/>
      <c r="IE213" s="42"/>
      <c r="IF213" s="43"/>
      <c r="IG213" s="44"/>
      <c r="IH213" s="44"/>
      <c r="II213" s="44"/>
      <c r="IJ213" s="44"/>
    </row>
    <row r="214" s="24" customFormat="1" ht="15.75" spans="2:244">
      <c r="B214" s="38"/>
      <c r="C214" s="117"/>
      <c r="D214" s="118"/>
      <c r="E214" s="118"/>
      <c r="F214" s="41"/>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c r="CI214" s="42"/>
      <c r="CJ214" s="42"/>
      <c r="CK214" s="42"/>
      <c r="CL214" s="42"/>
      <c r="CM214" s="42"/>
      <c r="CN214" s="42"/>
      <c r="CO214" s="42"/>
      <c r="CP214" s="42"/>
      <c r="CQ214" s="42"/>
      <c r="CR214" s="42"/>
      <c r="CS214" s="42"/>
      <c r="CT214" s="42"/>
      <c r="CU214" s="42"/>
      <c r="CV214" s="42"/>
      <c r="CW214" s="42"/>
      <c r="CX214" s="42"/>
      <c r="CY214" s="42"/>
      <c r="CZ214" s="42"/>
      <c r="DA214" s="42"/>
      <c r="DB214" s="42"/>
      <c r="DC214" s="42"/>
      <c r="DD214" s="42"/>
      <c r="DE214" s="42"/>
      <c r="DF214" s="42"/>
      <c r="DG214" s="42"/>
      <c r="DH214" s="42"/>
      <c r="DI214" s="42"/>
      <c r="DJ214" s="42"/>
      <c r="DK214" s="42"/>
      <c r="DL214" s="42"/>
      <c r="DM214" s="42"/>
      <c r="DN214" s="42"/>
      <c r="DO214" s="42"/>
      <c r="DP214" s="42"/>
      <c r="DQ214" s="42"/>
      <c r="DR214" s="42"/>
      <c r="DS214" s="42"/>
      <c r="DT214" s="42"/>
      <c r="DU214" s="42"/>
      <c r="DV214" s="42"/>
      <c r="DW214" s="42"/>
      <c r="DX214" s="42"/>
      <c r="DY214" s="42"/>
      <c r="DZ214" s="42"/>
      <c r="EA214" s="42"/>
      <c r="EB214" s="42"/>
      <c r="EC214" s="42"/>
      <c r="ED214" s="42"/>
      <c r="EE214" s="42"/>
      <c r="EF214" s="42"/>
      <c r="EG214" s="42"/>
      <c r="EH214" s="42"/>
      <c r="EI214" s="42"/>
      <c r="EJ214" s="42"/>
      <c r="EK214" s="42"/>
      <c r="EL214" s="42"/>
      <c r="EM214" s="42"/>
      <c r="EN214" s="42"/>
      <c r="EO214" s="42"/>
      <c r="EP214" s="42"/>
      <c r="EQ214" s="42"/>
      <c r="ER214" s="42"/>
      <c r="ES214" s="42"/>
      <c r="ET214" s="42"/>
      <c r="EU214" s="42"/>
      <c r="EV214" s="42"/>
      <c r="EW214" s="42"/>
      <c r="EX214" s="42"/>
      <c r="EY214" s="42"/>
      <c r="EZ214" s="42"/>
      <c r="FA214" s="42"/>
      <c r="FB214" s="42"/>
      <c r="FC214" s="42"/>
      <c r="FD214" s="42"/>
      <c r="FE214" s="42"/>
      <c r="FF214" s="42"/>
      <c r="FG214" s="42"/>
      <c r="FH214" s="42"/>
      <c r="FI214" s="42"/>
      <c r="FJ214" s="42"/>
      <c r="FK214" s="42"/>
      <c r="FL214" s="42"/>
      <c r="FM214" s="42"/>
      <c r="FN214" s="42"/>
      <c r="FO214" s="42"/>
      <c r="FP214" s="42"/>
      <c r="FQ214" s="42"/>
      <c r="FR214" s="42"/>
      <c r="FS214" s="42"/>
      <c r="FT214" s="42"/>
      <c r="FU214" s="42"/>
      <c r="FV214" s="42"/>
      <c r="FW214" s="42"/>
      <c r="FX214" s="42"/>
      <c r="FY214" s="42"/>
      <c r="FZ214" s="42"/>
      <c r="GA214" s="42"/>
      <c r="GB214" s="42"/>
      <c r="GC214" s="42"/>
      <c r="GD214" s="42"/>
      <c r="GE214" s="42"/>
      <c r="GF214" s="42"/>
      <c r="GG214" s="42"/>
      <c r="GH214" s="42"/>
      <c r="GI214" s="42"/>
      <c r="GJ214" s="42"/>
      <c r="GK214" s="42"/>
      <c r="GL214" s="42"/>
      <c r="GM214" s="42"/>
      <c r="GN214" s="42"/>
      <c r="GO214" s="42"/>
      <c r="GP214" s="42"/>
      <c r="GQ214" s="42"/>
      <c r="GR214" s="42"/>
      <c r="GS214" s="42"/>
      <c r="GT214" s="42"/>
      <c r="GU214" s="42"/>
      <c r="GV214" s="42"/>
      <c r="GW214" s="42"/>
      <c r="GX214" s="42"/>
      <c r="GY214" s="42"/>
      <c r="GZ214" s="42"/>
      <c r="HA214" s="42"/>
      <c r="HB214" s="42"/>
      <c r="HC214" s="42"/>
      <c r="HD214" s="42"/>
      <c r="HE214" s="42"/>
      <c r="HF214" s="42"/>
      <c r="HG214" s="42"/>
      <c r="HH214" s="42"/>
      <c r="HI214" s="42"/>
      <c r="HJ214" s="42"/>
      <c r="HK214" s="42"/>
      <c r="HL214" s="42"/>
      <c r="HM214" s="42"/>
      <c r="HN214" s="42"/>
      <c r="HO214" s="42"/>
      <c r="HP214" s="42"/>
      <c r="HQ214" s="42"/>
      <c r="HR214" s="42"/>
      <c r="HS214" s="42"/>
      <c r="HT214" s="42"/>
      <c r="HU214" s="42"/>
      <c r="HV214" s="42"/>
      <c r="HW214" s="42"/>
      <c r="HX214" s="42"/>
      <c r="HY214" s="42"/>
      <c r="HZ214" s="42"/>
      <c r="IA214" s="42"/>
      <c r="IB214" s="42"/>
      <c r="IC214" s="42"/>
      <c r="ID214" s="42"/>
      <c r="IE214" s="42"/>
      <c r="IF214" s="43"/>
      <c r="IG214" s="44"/>
      <c r="IH214" s="44"/>
      <c r="II214" s="44"/>
      <c r="IJ214" s="44"/>
    </row>
    <row r="215" s="24" customFormat="1" ht="15.75" spans="2:244">
      <c r="B215" s="38"/>
      <c r="C215" s="117"/>
      <c r="D215" s="118"/>
      <c r="E215" s="118"/>
      <c r="F215" s="41"/>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c r="CN215" s="42"/>
      <c r="CO215" s="42"/>
      <c r="CP215" s="42"/>
      <c r="CQ215" s="42"/>
      <c r="CR215" s="42"/>
      <c r="CS215" s="42"/>
      <c r="CT215" s="42"/>
      <c r="CU215" s="42"/>
      <c r="CV215" s="42"/>
      <c r="CW215" s="42"/>
      <c r="CX215" s="42"/>
      <c r="CY215" s="42"/>
      <c r="CZ215" s="42"/>
      <c r="DA215" s="42"/>
      <c r="DB215" s="42"/>
      <c r="DC215" s="42"/>
      <c r="DD215" s="42"/>
      <c r="DE215" s="42"/>
      <c r="DF215" s="42"/>
      <c r="DG215" s="42"/>
      <c r="DH215" s="42"/>
      <c r="DI215" s="42"/>
      <c r="DJ215" s="42"/>
      <c r="DK215" s="42"/>
      <c r="DL215" s="42"/>
      <c r="DM215" s="42"/>
      <c r="DN215" s="42"/>
      <c r="DO215" s="42"/>
      <c r="DP215" s="42"/>
      <c r="DQ215" s="42"/>
      <c r="DR215" s="42"/>
      <c r="DS215" s="42"/>
      <c r="DT215" s="42"/>
      <c r="DU215" s="42"/>
      <c r="DV215" s="42"/>
      <c r="DW215" s="42"/>
      <c r="DX215" s="42"/>
      <c r="DY215" s="42"/>
      <c r="DZ215" s="42"/>
      <c r="EA215" s="42"/>
      <c r="EB215" s="42"/>
      <c r="EC215" s="42"/>
      <c r="ED215" s="42"/>
      <c r="EE215" s="42"/>
      <c r="EF215" s="42"/>
      <c r="EG215" s="42"/>
      <c r="EH215" s="42"/>
      <c r="EI215" s="42"/>
      <c r="EJ215" s="42"/>
      <c r="EK215" s="42"/>
      <c r="EL215" s="42"/>
      <c r="EM215" s="42"/>
      <c r="EN215" s="42"/>
      <c r="EO215" s="42"/>
      <c r="EP215" s="42"/>
      <c r="EQ215" s="42"/>
      <c r="ER215" s="42"/>
      <c r="ES215" s="42"/>
      <c r="ET215" s="42"/>
      <c r="EU215" s="42"/>
      <c r="EV215" s="42"/>
      <c r="EW215" s="42"/>
      <c r="EX215" s="42"/>
      <c r="EY215" s="42"/>
      <c r="EZ215" s="42"/>
      <c r="FA215" s="42"/>
      <c r="FB215" s="42"/>
      <c r="FC215" s="42"/>
      <c r="FD215" s="42"/>
      <c r="FE215" s="42"/>
      <c r="FF215" s="42"/>
      <c r="FG215" s="42"/>
      <c r="FH215" s="42"/>
      <c r="FI215" s="42"/>
      <c r="FJ215" s="42"/>
      <c r="FK215" s="42"/>
      <c r="FL215" s="42"/>
      <c r="FM215" s="42"/>
      <c r="FN215" s="42"/>
      <c r="FO215" s="42"/>
      <c r="FP215" s="42"/>
      <c r="FQ215" s="42"/>
      <c r="FR215" s="42"/>
      <c r="FS215" s="42"/>
      <c r="FT215" s="42"/>
      <c r="FU215" s="42"/>
      <c r="FV215" s="42"/>
      <c r="FW215" s="42"/>
      <c r="FX215" s="42"/>
      <c r="FY215" s="42"/>
      <c r="FZ215" s="42"/>
      <c r="GA215" s="42"/>
      <c r="GB215" s="42"/>
      <c r="GC215" s="42"/>
      <c r="GD215" s="42"/>
      <c r="GE215" s="42"/>
      <c r="GF215" s="42"/>
      <c r="GG215" s="42"/>
      <c r="GH215" s="42"/>
      <c r="GI215" s="42"/>
      <c r="GJ215" s="42"/>
      <c r="GK215" s="42"/>
      <c r="GL215" s="42"/>
      <c r="GM215" s="42"/>
      <c r="GN215" s="42"/>
      <c r="GO215" s="42"/>
      <c r="GP215" s="42"/>
      <c r="GQ215" s="42"/>
      <c r="GR215" s="42"/>
      <c r="GS215" s="42"/>
      <c r="GT215" s="42"/>
      <c r="GU215" s="42"/>
      <c r="GV215" s="42"/>
      <c r="GW215" s="42"/>
      <c r="GX215" s="42"/>
      <c r="GY215" s="42"/>
      <c r="GZ215" s="42"/>
      <c r="HA215" s="42"/>
      <c r="HB215" s="42"/>
      <c r="HC215" s="42"/>
      <c r="HD215" s="42"/>
      <c r="HE215" s="42"/>
      <c r="HF215" s="42"/>
      <c r="HG215" s="42"/>
      <c r="HH215" s="42"/>
      <c r="HI215" s="42"/>
      <c r="HJ215" s="42"/>
      <c r="HK215" s="42"/>
      <c r="HL215" s="42"/>
      <c r="HM215" s="42"/>
      <c r="HN215" s="42"/>
      <c r="HO215" s="42"/>
      <c r="HP215" s="42"/>
      <c r="HQ215" s="42"/>
      <c r="HR215" s="42"/>
      <c r="HS215" s="42"/>
      <c r="HT215" s="42"/>
      <c r="HU215" s="42"/>
      <c r="HV215" s="42"/>
      <c r="HW215" s="42"/>
      <c r="HX215" s="42"/>
      <c r="HY215" s="42"/>
      <c r="HZ215" s="42"/>
      <c r="IA215" s="42"/>
      <c r="IB215" s="42"/>
      <c r="IC215" s="42"/>
      <c r="ID215" s="42"/>
      <c r="IE215" s="42"/>
      <c r="IF215" s="43"/>
      <c r="IG215" s="44"/>
      <c r="IH215" s="44"/>
      <c r="II215" s="44"/>
      <c r="IJ215" s="44"/>
    </row>
    <row r="216" s="24" customFormat="1" ht="15.75" spans="2:244">
      <c r="B216" s="38"/>
      <c r="C216" s="117"/>
      <c r="D216" s="118"/>
      <c r="E216" s="118"/>
      <c r="F216" s="41"/>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c r="CI216" s="42"/>
      <c r="CJ216" s="42"/>
      <c r="CK216" s="42"/>
      <c r="CL216" s="42"/>
      <c r="CM216" s="42"/>
      <c r="CN216" s="42"/>
      <c r="CO216" s="42"/>
      <c r="CP216" s="42"/>
      <c r="CQ216" s="42"/>
      <c r="CR216" s="42"/>
      <c r="CS216" s="42"/>
      <c r="CT216" s="42"/>
      <c r="CU216" s="42"/>
      <c r="CV216" s="42"/>
      <c r="CW216" s="42"/>
      <c r="CX216" s="42"/>
      <c r="CY216" s="42"/>
      <c r="CZ216" s="42"/>
      <c r="DA216" s="42"/>
      <c r="DB216" s="42"/>
      <c r="DC216" s="42"/>
      <c r="DD216" s="42"/>
      <c r="DE216" s="42"/>
      <c r="DF216" s="42"/>
      <c r="DG216" s="42"/>
      <c r="DH216" s="42"/>
      <c r="DI216" s="42"/>
      <c r="DJ216" s="42"/>
      <c r="DK216" s="42"/>
      <c r="DL216" s="42"/>
      <c r="DM216" s="42"/>
      <c r="DN216" s="42"/>
      <c r="DO216" s="42"/>
      <c r="DP216" s="42"/>
      <c r="DQ216" s="42"/>
      <c r="DR216" s="42"/>
      <c r="DS216" s="42"/>
      <c r="DT216" s="42"/>
      <c r="DU216" s="42"/>
      <c r="DV216" s="42"/>
      <c r="DW216" s="42"/>
      <c r="DX216" s="42"/>
      <c r="DY216" s="42"/>
      <c r="DZ216" s="42"/>
      <c r="EA216" s="42"/>
      <c r="EB216" s="42"/>
      <c r="EC216" s="42"/>
      <c r="ED216" s="42"/>
      <c r="EE216" s="42"/>
      <c r="EF216" s="42"/>
      <c r="EG216" s="42"/>
      <c r="EH216" s="42"/>
      <c r="EI216" s="42"/>
      <c r="EJ216" s="42"/>
      <c r="EK216" s="42"/>
      <c r="EL216" s="42"/>
      <c r="EM216" s="42"/>
      <c r="EN216" s="42"/>
      <c r="EO216" s="42"/>
      <c r="EP216" s="42"/>
      <c r="EQ216" s="42"/>
      <c r="ER216" s="42"/>
      <c r="ES216" s="42"/>
      <c r="ET216" s="42"/>
      <c r="EU216" s="42"/>
      <c r="EV216" s="42"/>
      <c r="EW216" s="42"/>
      <c r="EX216" s="42"/>
      <c r="EY216" s="42"/>
      <c r="EZ216" s="42"/>
      <c r="FA216" s="42"/>
      <c r="FB216" s="42"/>
      <c r="FC216" s="42"/>
      <c r="FD216" s="42"/>
      <c r="FE216" s="42"/>
      <c r="FF216" s="42"/>
      <c r="FG216" s="42"/>
      <c r="FH216" s="42"/>
      <c r="FI216" s="42"/>
      <c r="FJ216" s="42"/>
      <c r="FK216" s="42"/>
      <c r="FL216" s="42"/>
      <c r="FM216" s="42"/>
      <c r="FN216" s="42"/>
      <c r="FO216" s="42"/>
      <c r="FP216" s="42"/>
      <c r="FQ216" s="42"/>
      <c r="FR216" s="42"/>
      <c r="FS216" s="42"/>
      <c r="FT216" s="42"/>
      <c r="FU216" s="42"/>
      <c r="FV216" s="42"/>
      <c r="FW216" s="42"/>
      <c r="FX216" s="42"/>
      <c r="FY216" s="42"/>
      <c r="FZ216" s="42"/>
      <c r="GA216" s="42"/>
      <c r="GB216" s="42"/>
      <c r="GC216" s="42"/>
      <c r="GD216" s="42"/>
      <c r="GE216" s="42"/>
      <c r="GF216" s="42"/>
      <c r="GG216" s="42"/>
      <c r="GH216" s="42"/>
      <c r="GI216" s="42"/>
      <c r="GJ216" s="42"/>
      <c r="GK216" s="42"/>
      <c r="GL216" s="42"/>
      <c r="GM216" s="42"/>
      <c r="GN216" s="42"/>
      <c r="GO216" s="42"/>
      <c r="GP216" s="42"/>
      <c r="GQ216" s="42"/>
      <c r="GR216" s="42"/>
      <c r="GS216" s="42"/>
      <c r="GT216" s="42"/>
      <c r="GU216" s="42"/>
      <c r="GV216" s="42"/>
      <c r="GW216" s="42"/>
      <c r="GX216" s="42"/>
      <c r="GY216" s="42"/>
      <c r="GZ216" s="42"/>
      <c r="HA216" s="42"/>
      <c r="HB216" s="42"/>
      <c r="HC216" s="42"/>
      <c r="HD216" s="42"/>
      <c r="HE216" s="42"/>
      <c r="HF216" s="42"/>
      <c r="HG216" s="42"/>
      <c r="HH216" s="42"/>
      <c r="HI216" s="42"/>
      <c r="HJ216" s="42"/>
      <c r="HK216" s="42"/>
      <c r="HL216" s="42"/>
      <c r="HM216" s="42"/>
      <c r="HN216" s="42"/>
      <c r="HO216" s="42"/>
      <c r="HP216" s="42"/>
      <c r="HQ216" s="42"/>
      <c r="HR216" s="42"/>
      <c r="HS216" s="42"/>
      <c r="HT216" s="42"/>
      <c r="HU216" s="42"/>
      <c r="HV216" s="42"/>
      <c r="HW216" s="42"/>
      <c r="HX216" s="42"/>
      <c r="HY216" s="42"/>
      <c r="HZ216" s="42"/>
      <c r="IA216" s="42"/>
      <c r="IB216" s="42"/>
      <c r="IC216" s="42"/>
      <c r="ID216" s="42"/>
      <c r="IE216" s="42"/>
      <c r="IF216" s="43"/>
      <c r="IG216" s="44"/>
      <c r="IH216" s="44"/>
      <c r="II216" s="44"/>
      <c r="IJ216" s="44"/>
    </row>
    <row r="217" s="24" customFormat="1" ht="15.75" spans="2:244">
      <c r="B217" s="38"/>
      <c r="C217" s="117"/>
      <c r="D217" s="118"/>
      <c r="E217" s="118"/>
      <c r="F217" s="41"/>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c r="CI217" s="42"/>
      <c r="CJ217" s="42"/>
      <c r="CK217" s="42"/>
      <c r="CL217" s="42"/>
      <c r="CM217" s="42"/>
      <c r="CN217" s="42"/>
      <c r="CO217" s="42"/>
      <c r="CP217" s="42"/>
      <c r="CQ217" s="42"/>
      <c r="CR217" s="42"/>
      <c r="CS217" s="42"/>
      <c r="CT217" s="42"/>
      <c r="CU217" s="42"/>
      <c r="CV217" s="42"/>
      <c r="CW217" s="42"/>
      <c r="CX217" s="42"/>
      <c r="CY217" s="42"/>
      <c r="CZ217" s="42"/>
      <c r="DA217" s="42"/>
      <c r="DB217" s="42"/>
      <c r="DC217" s="42"/>
      <c r="DD217" s="42"/>
      <c r="DE217" s="42"/>
      <c r="DF217" s="42"/>
      <c r="DG217" s="42"/>
      <c r="DH217" s="42"/>
      <c r="DI217" s="42"/>
      <c r="DJ217" s="42"/>
      <c r="DK217" s="42"/>
      <c r="DL217" s="42"/>
      <c r="DM217" s="42"/>
      <c r="DN217" s="42"/>
      <c r="DO217" s="42"/>
      <c r="DP217" s="42"/>
      <c r="DQ217" s="42"/>
      <c r="DR217" s="42"/>
      <c r="DS217" s="42"/>
      <c r="DT217" s="42"/>
      <c r="DU217" s="42"/>
      <c r="DV217" s="42"/>
      <c r="DW217" s="42"/>
      <c r="DX217" s="42"/>
      <c r="DY217" s="42"/>
      <c r="DZ217" s="42"/>
      <c r="EA217" s="42"/>
      <c r="EB217" s="42"/>
      <c r="EC217" s="42"/>
      <c r="ED217" s="42"/>
      <c r="EE217" s="42"/>
      <c r="EF217" s="42"/>
      <c r="EG217" s="42"/>
      <c r="EH217" s="42"/>
      <c r="EI217" s="42"/>
      <c r="EJ217" s="42"/>
      <c r="EK217" s="42"/>
      <c r="EL217" s="42"/>
      <c r="EM217" s="42"/>
      <c r="EN217" s="42"/>
      <c r="EO217" s="42"/>
      <c r="EP217" s="42"/>
      <c r="EQ217" s="42"/>
      <c r="ER217" s="42"/>
      <c r="ES217" s="42"/>
      <c r="ET217" s="42"/>
      <c r="EU217" s="42"/>
      <c r="EV217" s="42"/>
      <c r="EW217" s="42"/>
      <c r="EX217" s="42"/>
      <c r="EY217" s="42"/>
      <c r="EZ217" s="42"/>
      <c r="FA217" s="42"/>
      <c r="FB217" s="42"/>
      <c r="FC217" s="42"/>
      <c r="FD217" s="42"/>
      <c r="FE217" s="42"/>
      <c r="FF217" s="42"/>
      <c r="FG217" s="42"/>
      <c r="FH217" s="42"/>
      <c r="FI217" s="42"/>
      <c r="FJ217" s="42"/>
      <c r="FK217" s="42"/>
      <c r="FL217" s="42"/>
      <c r="FM217" s="42"/>
      <c r="FN217" s="42"/>
      <c r="FO217" s="42"/>
      <c r="FP217" s="42"/>
      <c r="FQ217" s="42"/>
      <c r="FR217" s="42"/>
      <c r="FS217" s="42"/>
      <c r="FT217" s="42"/>
      <c r="FU217" s="42"/>
      <c r="FV217" s="42"/>
      <c r="FW217" s="42"/>
      <c r="FX217" s="42"/>
      <c r="FY217" s="42"/>
      <c r="FZ217" s="42"/>
      <c r="GA217" s="42"/>
      <c r="GB217" s="42"/>
      <c r="GC217" s="42"/>
      <c r="GD217" s="42"/>
      <c r="GE217" s="42"/>
      <c r="GF217" s="42"/>
      <c r="GG217" s="42"/>
      <c r="GH217" s="42"/>
      <c r="GI217" s="42"/>
      <c r="GJ217" s="42"/>
      <c r="GK217" s="42"/>
      <c r="GL217" s="42"/>
      <c r="GM217" s="42"/>
      <c r="GN217" s="42"/>
      <c r="GO217" s="42"/>
      <c r="GP217" s="42"/>
      <c r="GQ217" s="42"/>
      <c r="GR217" s="42"/>
      <c r="GS217" s="42"/>
      <c r="GT217" s="42"/>
      <c r="GU217" s="42"/>
      <c r="GV217" s="42"/>
      <c r="GW217" s="42"/>
      <c r="GX217" s="42"/>
      <c r="GY217" s="42"/>
      <c r="GZ217" s="42"/>
      <c r="HA217" s="42"/>
      <c r="HB217" s="42"/>
      <c r="HC217" s="42"/>
      <c r="HD217" s="42"/>
      <c r="HE217" s="42"/>
      <c r="HF217" s="42"/>
      <c r="HG217" s="42"/>
      <c r="HH217" s="42"/>
      <c r="HI217" s="42"/>
      <c r="HJ217" s="42"/>
      <c r="HK217" s="42"/>
      <c r="HL217" s="42"/>
      <c r="HM217" s="42"/>
      <c r="HN217" s="42"/>
      <c r="HO217" s="42"/>
      <c r="HP217" s="42"/>
      <c r="HQ217" s="42"/>
      <c r="HR217" s="42"/>
      <c r="HS217" s="42"/>
      <c r="HT217" s="42"/>
      <c r="HU217" s="42"/>
      <c r="HV217" s="42"/>
      <c r="HW217" s="42"/>
      <c r="HX217" s="42"/>
      <c r="HY217" s="42"/>
      <c r="HZ217" s="42"/>
      <c r="IA217" s="42"/>
      <c r="IB217" s="42"/>
      <c r="IC217" s="42"/>
      <c r="ID217" s="42"/>
      <c r="IE217" s="42"/>
      <c r="IF217" s="43"/>
      <c r="IG217" s="44"/>
      <c r="IH217" s="44"/>
      <c r="II217" s="44"/>
      <c r="IJ217" s="44"/>
    </row>
    <row r="218" s="24" customFormat="1" ht="15.75" spans="2:244">
      <c r="B218" s="38"/>
      <c r="C218" s="117"/>
      <c r="D218" s="118"/>
      <c r="E218" s="118"/>
      <c r="F218" s="41"/>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42"/>
      <c r="DI218" s="42"/>
      <c r="DJ218" s="42"/>
      <c r="DK218" s="42"/>
      <c r="DL218" s="42"/>
      <c r="DM218" s="42"/>
      <c r="DN218" s="42"/>
      <c r="DO218" s="42"/>
      <c r="DP218" s="42"/>
      <c r="DQ218" s="42"/>
      <c r="DR218" s="42"/>
      <c r="DS218" s="42"/>
      <c r="DT218" s="42"/>
      <c r="DU218" s="42"/>
      <c r="DV218" s="42"/>
      <c r="DW218" s="42"/>
      <c r="DX218" s="42"/>
      <c r="DY218" s="42"/>
      <c r="DZ218" s="42"/>
      <c r="EA218" s="42"/>
      <c r="EB218" s="42"/>
      <c r="EC218" s="42"/>
      <c r="ED218" s="42"/>
      <c r="EE218" s="42"/>
      <c r="EF218" s="42"/>
      <c r="EG218" s="42"/>
      <c r="EH218" s="42"/>
      <c r="EI218" s="42"/>
      <c r="EJ218" s="42"/>
      <c r="EK218" s="42"/>
      <c r="EL218" s="42"/>
      <c r="EM218" s="42"/>
      <c r="EN218" s="42"/>
      <c r="EO218" s="42"/>
      <c r="EP218" s="42"/>
      <c r="EQ218" s="42"/>
      <c r="ER218" s="42"/>
      <c r="ES218" s="42"/>
      <c r="ET218" s="42"/>
      <c r="EU218" s="42"/>
      <c r="EV218" s="42"/>
      <c r="EW218" s="42"/>
      <c r="EX218" s="42"/>
      <c r="EY218" s="42"/>
      <c r="EZ218" s="42"/>
      <c r="FA218" s="42"/>
      <c r="FB218" s="42"/>
      <c r="FC218" s="42"/>
      <c r="FD218" s="42"/>
      <c r="FE218" s="42"/>
      <c r="FF218" s="42"/>
      <c r="FG218" s="42"/>
      <c r="FH218" s="42"/>
      <c r="FI218" s="42"/>
      <c r="FJ218" s="42"/>
      <c r="FK218" s="42"/>
      <c r="FL218" s="42"/>
      <c r="FM218" s="42"/>
      <c r="FN218" s="42"/>
      <c r="FO218" s="42"/>
      <c r="FP218" s="42"/>
      <c r="FQ218" s="42"/>
      <c r="FR218" s="42"/>
      <c r="FS218" s="42"/>
      <c r="FT218" s="42"/>
      <c r="FU218" s="42"/>
      <c r="FV218" s="42"/>
      <c r="FW218" s="42"/>
      <c r="FX218" s="42"/>
      <c r="FY218" s="42"/>
      <c r="FZ218" s="42"/>
      <c r="GA218" s="42"/>
      <c r="GB218" s="42"/>
      <c r="GC218" s="42"/>
      <c r="GD218" s="42"/>
      <c r="GE218" s="42"/>
      <c r="GF218" s="42"/>
      <c r="GG218" s="42"/>
      <c r="GH218" s="42"/>
      <c r="GI218" s="42"/>
      <c r="GJ218" s="42"/>
      <c r="GK218" s="42"/>
      <c r="GL218" s="42"/>
      <c r="GM218" s="42"/>
      <c r="GN218" s="42"/>
      <c r="GO218" s="42"/>
      <c r="GP218" s="42"/>
      <c r="GQ218" s="42"/>
      <c r="GR218" s="42"/>
      <c r="GS218" s="42"/>
      <c r="GT218" s="42"/>
      <c r="GU218" s="42"/>
      <c r="GV218" s="42"/>
      <c r="GW218" s="42"/>
      <c r="GX218" s="42"/>
      <c r="GY218" s="42"/>
      <c r="GZ218" s="42"/>
      <c r="HA218" s="42"/>
      <c r="HB218" s="42"/>
      <c r="HC218" s="42"/>
      <c r="HD218" s="42"/>
      <c r="HE218" s="42"/>
      <c r="HF218" s="42"/>
      <c r="HG218" s="42"/>
      <c r="HH218" s="42"/>
      <c r="HI218" s="42"/>
      <c r="HJ218" s="42"/>
      <c r="HK218" s="42"/>
      <c r="HL218" s="42"/>
      <c r="HM218" s="42"/>
      <c r="HN218" s="42"/>
      <c r="HO218" s="42"/>
      <c r="HP218" s="42"/>
      <c r="HQ218" s="42"/>
      <c r="HR218" s="42"/>
      <c r="HS218" s="42"/>
      <c r="HT218" s="42"/>
      <c r="HU218" s="42"/>
      <c r="HV218" s="42"/>
      <c r="HW218" s="42"/>
      <c r="HX218" s="42"/>
      <c r="HY218" s="42"/>
      <c r="HZ218" s="42"/>
      <c r="IA218" s="42"/>
      <c r="IB218" s="42"/>
      <c r="IC218" s="42"/>
      <c r="ID218" s="42"/>
      <c r="IE218" s="42"/>
      <c r="IF218" s="43"/>
      <c r="IG218" s="44"/>
      <c r="IH218" s="44"/>
      <c r="II218" s="44"/>
      <c r="IJ218" s="44"/>
    </row>
    <row r="219" s="24" customFormat="1" ht="15.75" spans="2:244">
      <c r="B219" s="38"/>
      <c r="C219" s="117"/>
      <c r="D219" s="118"/>
      <c r="E219" s="118"/>
      <c r="F219" s="41"/>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c r="CL219" s="42"/>
      <c r="CM219" s="42"/>
      <c r="CN219" s="42"/>
      <c r="CO219" s="42"/>
      <c r="CP219" s="42"/>
      <c r="CQ219" s="42"/>
      <c r="CR219" s="42"/>
      <c r="CS219" s="42"/>
      <c r="CT219" s="42"/>
      <c r="CU219" s="42"/>
      <c r="CV219" s="42"/>
      <c r="CW219" s="42"/>
      <c r="CX219" s="42"/>
      <c r="CY219" s="42"/>
      <c r="CZ219" s="42"/>
      <c r="DA219" s="42"/>
      <c r="DB219" s="42"/>
      <c r="DC219" s="42"/>
      <c r="DD219" s="42"/>
      <c r="DE219" s="42"/>
      <c r="DF219" s="42"/>
      <c r="DG219" s="42"/>
      <c r="DH219" s="42"/>
      <c r="DI219" s="42"/>
      <c r="DJ219" s="42"/>
      <c r="DK219" s="42"/>
      <c r="DL219" s="42"/>
      <c r="DM219" s="42"/>
      <c r="DN219" s="42"/>
      <c r="DO219" s="42"/>
      <c r="DP219" s="42"/>
      <c r="DQ219" s="42"/>
      <c r="DR219" s="42"/>
      <c r="DS219" s="42"/>
      <c r="DT219" s="42"/>
      <c r="DU219" s="42"/>
      <c r="DV219" s="42"/>
      <c r="DW219" s="42"/>
      <c r="DX219" s="42"/>
      <c r="DY219" s="42"/>
      <c r="DZ219" s="42"/>
      <c r="EA219" s="42"/>
      <c r="EB219" s="42"/>
      <c r="EC219" s="42"/>
      <c r="ED219" s="42"/>
      <c r="EE219" s="42"/>
      <c r="EF219" s="42"/>
      <c r="EG219" s="42"/>
      <c r="EH219" s="42"/>
      <c r="EI219" s="42"/>
      <c r="EJ219" s="42"/>
      <c r="EK219" s="42"/>
      <c r="EL219" s="42"/>
      <c r="EM219" s="42"/>
      <c r="EN219" s="42"/>
      <c r="EO219" s="42"/>
      <c r="EP219" s="42"/>
      <c r="EQ219" s="42"/>
      <c r="ER219" s="42"/>
      <c r="ES219" s="42"/>
      <c r="ET219" s="42"/>
      <c r="EU219" s="42"/>
      <c r="EV219" s="42"/>
      <c r="EW219" s="42"/>
      <c r="EX219" s="42"/>
      <c r="EY219" s="42"/>
      <c r="EZ219" s="42"/>
      <c r="FA219" s="42"/>
      <c r="FB219" s="42"/>
      <c r="FC219" s="42"/>
      <c r="FD219" s="42"/>
      <c r="FE219" s="42"/>
      <c r="FF219" s="42"/>
      <c r="FG219" s="42"/>
      <c r="FH219" s="42"/>
      <c r="FI219" s="42"/>
      <c r="FJ219" s="42"/>
      <c r="FK219" s="42"/>
      <c r="FL219" s="42"/>
      <c r="FM219" s="42"/>
      <c r="FN219" s="42"/>
      <c r="FO219" s="42"/>
      <c r="FP219" s="42"/>
      <c r="FQ219" s="42"/>
      <c r="FR219" s="42"/>
      <c r="FS219" s="42"/>
      <c r="FT219" s="42"/>
      <c r="FU219" s="42"/>
      <c r="FV219" s="42"/>
      <c r="FW219" s="42"/>
      <c r="FX219" s="42"/>
      <c r="FY219" s="42"/>
      <c r="FZ219" s="42"/>
      <c r="GA219" s="42"/>
      <c r="GB219" s="42"/>
      <c r="GC219" s="42"/>
      <c r="GD219" s="42"/>
      <c r="GE219" s="42"/>
      <c r="GF219" s="42"/>
      <c r="GG219" s="42"/>
      <c r="GH219" s="42"/>
      <c r="GI219" s="42"/>
      <c r="GJ219" s="42"/>
      <c r="GK219" s="42"/>
      <c r="GL219" s="42"/>
      <c r="GM219" s="42"/>
      <c r="GN219" s="42"/>
      <c r="GO219" s="42"/>
      <c r="GP219" s="42"/>
      <c r="GQ219" s="42"/>
      <c r="GR219" s="42"/>
      <c r="GS219" s="42"/>
      <c r="GT219" s="42"/>
      <c r="GU219" s="42"/>
      <c r="GV219" s="42"/>
      <c r="GW219" s="42"/>
      <c r="GX219" s="42"/>
      <c r="GY219" s="42"/>
      <c r="GZ219" s="42"/>
      <c r="HA219" s="42"/>
      <c r="HB219" s="42"/>
      <c r="HC219" s="42"/>
      <c r="HD219" s="42"/>
      <c r="HE219" s="42"/>
      <c r="HF219" s="42"/>
      <c r="HG219" s="42"/>
      <c r="HH219" s="42"/>
      <c r="HI219" s="42"/>
      <c r="HJ219" s="42"/>
      <c r="HK219" s="42"/>
      <c r="HL219" s="42"/>
      <c r="HM219" s="42"/>
      <c r="HN219" s="42"/>
      <c r="HO219" s="42"/>
      <c r="HP219" s="42"/>
      <c r="HQ219" s="42"/>
      <c r="HR219" s="42"/>
      <c r="HS219" s="42"/>
      <c r="HT219" s="42"/>
      <c r="HU219" s="42"/>
      <c r="HV219" s="42"/>
      <c r="HW219" s="42"/>
      <c r="HX219" s="42"/>
      <c r="HY219" s="42"/>
      <c r="HZ219" s="42"/>
      <c r="IA219" s="42"/>
      <c r="IB219" s="42"/>
      <c r="IC219" s="42"/>
      <c r="ID219" s="42"/>
      <c r="IE219" s="42"/>
      <c r="IF219" s="43"/>
      <c r="IG219" s="44"/>
      <c r="IH219" s="44"/>
      <c r="II219" s="44"/>
      <c r="IJ219" s="44"/>
    </row>
    <row r="220" s="24" customFormat="1" ht="15.75" spans="2:244">
      <c r="B220" s="38"/>
      <c r="C220" s="117"/>
      <c r="D220" s="118"/>
      <c r="E220" s="118"/>
      <c r="F220" s="41"/>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c r="CI220" s="42"/>
      <c r="CJ220" s="42"/>
      <c r="CK220" s="42"/>
      <c r="CL220" s="42"/>
      <c r="CM220" s="42"/>
      <c r="CN220" s="42"/>
      <c r="CO220" s="42"/>
      <c r="CP220" s="42"/>
      <c r="CQ220" s="42"/>
      <c r="CR220" s="42"/>
      <c r="CS220" s="42"/>
      <c r="CT220" s="42"/>
      <c r="CU220" s="42"/>
      <c r="CV220" s="42"/>
      <c r="CW220" s="42"/>
      <c r="CX220" s="42"/>
      <c r="CY220" s="42"/>
      <c r="CZ220" s="42"/>
      <c r="DA220" s="42"/>
      <c r="DB220" s="42"/>
      <c r="DC220" s="42"/>
      <c r="DD220" s="42"/>
      <c r="DE220" s="42"/>
      <c r="DF220" s="42"/>
      <c r="DG220" s="42"/>
      <c r="DH220" s="42"/>
      <c r="DI220" s="42"/>
      <c r="DJ220" s="42"/>
      <c r="DK220" s="42"/>
      <c r="DL220" s="42"/>
      <c r="DM220" s="42"/>
      <c r="DN220" s="42"/>
      <c r="DO220" s="42"/>
      <c r="DP220" s="42"/>
      <c r="DQ220" s="42"/>
      <c r="DR220" s="42"/>
      <c r="DS220" s="42"/>
      <c r="DT220" s="42"/>
      <c r="DU220" s="42"/>
      <c r="DV220" s="42"/>
      <c r="DW220" s="42"/>
      <c r="DX220" s="42"/>
      <c r="DY220" s="42"/>
      <c r="DZ220" s="42"/>
      <c r="EA220" s="42"/>
      <c r="EB220" s="42"/>
      <c r="EC220" s="42"/>
      <c r="ED220" s="42"/>
      <c r="EE220" s="42"/>
      <c r="EF220" s="42"/>
      <c r="EG220" s="42"/>
      <c r="EH220" s="42"/>
      <c r="EI220" s="42"/>
      <c r="EJ220" s="42"/>
      <c r="EK220" s="42"/>
      <c r="EL220" s="42"/>
      <c r="EM220" s="42"/>
      <c r="EN220" s="42"/>
      <c r="EO220" s="42"/>
      <c r="EP220" s="42"/>
      <c r="EQ220" s="42"/>
      <c r="ER220" s="42"/>
      <c r="ES220" s="42"/>
      <c r="ET220" s="42"/>
      <c r="EU220" s="42"/>
      <c r="EV220" s="42"/>
      <c r="EW220" s="42"/>
      <c r="EX220" s="42"/>
      <c r="EY220" s="42"/>
      <c r="EZ220" s="42"/>
      <c r="FA220" s="42"/>
      <c r="FB220" s="42"/>
      <c r="FC220" s="42"/>
      <c r="FD220" s="42"/>
      <c r="FE220" s="42"/>
      <c r="FF220" s="42"/>
      <c r="FG220" s="42"/>
      <c r="FH220" s="42"/>
      <c r="FI220" s="42"/>
      <c r="FJ220" s="42"/>
      <c r="FK220" s="42"/>
      <c r="FL220" s="42"/>
      <c r="FM220" s="42"/>
      <c r="FN220" s="42"/>
      <c r="FO220" s="42"/>
      <c r="FP220" s="42"/>
      <c r="FQ220" s="42"/>
      <c r="FR220" s="42"/>
      <c r="FS220" s="42"/>
      <c r="FT220" s="42"/>
      <c r="FU220" s="42"/>
      <c r="FV220" s="42"/>
      <c r="FW220" s="42"/>
      <c r="FX220" s="42"/>
      <c r="FY220" s="42"/>
      <c r="FZ220" s="42"/>
      <c r="GA220" s="42"/>
      <c r="GB220" s="42"/>
      <c r="GC220" s="42"/>
      <c r="GD220" s="42"/>
      <c r="GE220" s="42"/>
      <c r="GF220" s="42"/>
      <c r="GG220" s="42"/>
      <c r="GH220" s="42"/>
      <c r="GI220" s="42"/>
      <c r="GJ220" s="42"/>
      <c r="GK220" s="42"/>
      <c r="GL220" s="42"/>
      <c r="GM220" s="42"/>
      <c r="GN220" s="42"/>
      <c r="GO220" s="42"/>
      <c r="GP220" s="42"/>
      <c r="GQ220" s="42"/>
      <c r="GR220" s="42"/>
      <c r="GS220" s="42"/>
      <c r="GT220" s="42"/>
      <c r="GU220" s="42"/>
      <c r="GV220" s="42"/>
      <c r="GW220" s="42"/>
      <c r="GX220" s="42"/>
      <c r="GY220" s="42"/>
      <c r="GZ220" s="42"/>
      <c r="HA220" s="42"/>
      <c r="HB220" s="42"/>
      <c r="HC220" s="42"/>
      <c r="HD220" s="42"/>
      <c r="HE220" s="42"/>
      <c r="HF220" s="42"/>
      <c r="HG220" s="42"/>
      <c r="HH220" s="42"/>
      <c r="HI220" s="42"/>
      <c r="HJ220" s="42"/>
      <c r="HK220" s="42"/>
      <c r="HL220" s="42"/>
      <c r="HM220" s="42"/>
      <c r="HN220" s="42"/>
      <c r="HO220" s="42"/>
      <c r="HP220" s="42"/>
      <c r="HQ220" s="42"/>
      <c r="HR220" s="42"/>
      <c r="HS220" s="42"/>
      <c r="HT220" s="42"/>
      <c r="HU220" s="42"/>
      <c r="HV220" s="42"/>
      <c r="HW220" s="42"/>
      <c r="HX220" s="42"/>
      <c r="HY220" s="42"/>
      <c r="HZ220" s="42"/>
      <c r="IA220" s="42"/>
      <c r="IB220" s="42"/>
      <c r="IC220" s="42"/>
      <c r="ID220" s="42"/>
      <c r="IE220" s="42"/>
      <c r="IF220" s="43"/>
      <c r="IG220" s="44"/>
      <c r="IH220" s="44"/>
      <c r="II220" s="44"/>
      <c r="IJ220" s="44"/>
    </row>
    <row r="221" s="24" customFormat="1" ht="15.75" spans="2:244">
      <c r="B221" s="38"/>
      <c r="C221" s="117"/>
      <c r="D221" s="118"/>
      <c r="E221" s="118"/>
      <c r="F221" s="41"/>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42"/>
      <c r="DF221" s="42"/>
      <c r="DG221" s="42"/>
      <c r="DH221" s="42"/>
      <c r="DI221" s="42"/>
      <c r="DJ221" s="42"/>
      <c r="DK221" s="42"/>
      <c r="DL221" s="42"/>
      <c r="DM221" s="42"/>
      <c r="DN221" s="42"/>
      <c r="DO221" s="42"/>
      <c r="DP221" s="42"/>
      <c r="DQ221" s="42"/>
      <c r="DR221" s="42"/>
      <c r="DS221" s="42"/>
      <c r="DT221" s="42"/>
      <c r="DU221" s="42"/>
      <c r="DV221" s="42"/>
      <c r="DW221" s="42"/>
      <c r="DX221" s="42"/>
      <c r="DY221" s="42"/>
      <c r="DZ221" s="42"/>
      <c r="EA221" s="42"/>
      <c r="EB221" s="42"/>
      <c r="EC221" s="42"/>
      <c r="ED221" s="42"/>
      <c r="EE221" s="42"/>
      <c r="EF221" s="42"/>
      <c r="EG221" s="42"/>
      <c r="EH221" s="42"/>
      <c r="EI221" s="42"/>
      <c r="EJ221" s="42"/>
      <c r="EK221" s="42"/>
      <c r="EL221" s="42"/>
      <c r="EM221" s="42"/>
      <c r="EN221" s="42"/>
      <c r="EO221" s="42"/>
      <c r="EP221" s="42"/>
      <c r="EQ221" s="42"/>
      <c r="ER221" s="42"/>
      <c r="ES221" s="42"/>
      <c r="ET221" s="42"/>
      <c r="EU221" s="42"/>
      <c r="EV221" s="42"/>
      <c r="EW221" s="42"/>
      <c r="EX221" s="42"/>
      <c r="EY221" s="42"/>
      <c r="EZ221" s="42"/>
      <c r="FA221" s="42"/>
      <c r="FB221" s="42"/>
      <c r="FC221" s="42"/>
      <c r="FD221" s="42"/>
      <c r="FE221" s="42"/>
      <c r="FF221" s="42"/>
      <c r="FG221" s="42"/>
      <c r="FH221" s="42"/>
      <c r="FI221" s="42"/>
      <c r="FJ221" s="42"/>
      <c r="FK221" s="42"/>
      <c r="FL221" s="42"/>
      <c r="FM221" s="42"/>
      <c r="FN221" s="42"/>
      <c r="FO221" s="42"/>
      <c r="FP221" s="42"/>
      <c r="FQ221" s="42"/>
      <c r="FR221" s="42"/>
      <c r="FS221" s="42"/>
      <c r="FT221" s="42"/>
      <c r="FU221" s="42"/>
      <c r="FV221" s="42"/>
      <c r="FW221" s="42"/>
      <c r="FX221" s="42"/>
      <c r="FY221" s="42"/>
      <c r="FZ221" s="42"/>
      <c r="GA221" s="42"/>
      <c r="GB221" s="42"/>
      <c r="GC221" s="42"/>
      <c r="GD221" s="42"/>
      <c r="GE221" s="42"/>
      <c r="GF221" s="42"/>
      <c r="GG221" s="42"/>
      <c r="GH221" s="42"/>
      <c r="GI221" s="42"/>
      <c r="GJ221" s="42"/>
      <c r="GK221" s="42"/>
      <c r="GL221" s="42"/>
      <c r="GM221" s="42"/>
      <c r="GN221" s="42"/>
      <c r="GO221" s="42"/>
      <c r="GP221" s="42"/>
      <c r="GQ221" s="42"/>
      <c r="GR221" s="42"/>
      <c r="GS221" s="42"/>
      <c r="GT221" s="42"/>
      <c r="GU221" s="42"/>
      <c r="GV221" s="42"/>
      <c r="GW221" s="42"/>
      <c r="GX221" s="42"/>
      <c r="GY221" s="42"/>
      <c r="GZ221" s="42"/>
      <c r="HA221" s="42"/>
      <c r="HB221" s="42"/>
      <c r="HC221" s="42"/>
      <c r="HD221" s="42"/>
      <c r="HE221" s="42"/>
      <c r="HF221" s="42"/>
      <c r="HG221" s="42"/>
      <c r="HH221" s="42"/>
      <c r="HI221" s="42"/>
      <c r="HJ221" s="42"/>
      <c r="HK221" s="42"/>
      <c r="HL221" s="42"/>
      <c r="HM221" s="42"/>
      <c r="HN221" s="42"/>
      <c r="HO221" s="42"/>
      <c r="HP221" s="42"/>
      <c r="HQ221" s="42"/>
      <c r="HR221" s="42"/>
      <c r="HS221" s="42"/>
      <c r="HT221" s="42"/>
      <c r="HU221" s="42"/>
      <c r="HV221" s="42"/>
      <c r="HW221" s="42"/>
      <c r="HX221" s="42"/>
      <c r="HY221" s="42"/>
      <c r="HZ221" s="42"/>
      <c r="IA221" s="42"/>
      <c r="IB221" s="42"/>
      <c r="IC221" s="42"/>
      <c r="ID221" s="42"/>
      <c r="IE221" s="42"/>
      <c r="IF221" s="43"/>
      <c r="IG221" s="44"/>
      <c r="IH221" s="44"/>
      <c r="II221" s="44"/>
      <c r="IJ221" s="44"/>
    </row>
    <row r="222" s="24" customFormat="1" ht="15.75" spans="2:244">
      <c r="B222" s="38"/>
      <c r="C222" s="117"/>
      <c r="D222" s="118"/>
      <c r="E222" s="118"/>
      <c r="F222" s="41"/>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2"/>
      <c r="CK222" s="42"/>
      <c r="CL222" s="42"/>
      <c r="CM222" s="42"/>
      <c r="CN222" s="42"/>
      <c r="CO222" s="42"/>
      <c r="CP222" s="42"/>
      <c r="CQ222" s="42"/>
      <c r="CR222" s="42"/>
      <c r="CS222" s="42"/>
      <c r="CT222" s="42"/>
      <c r="CU222" s="42"/>
      <c r="CV222" s="42"/>
      <c r="CW222" s="42"/>
      <c r="CX222" s="42"/>
      <c r="CY222" s="42"/>
      <c r="CZ222" s="42"/>
      <c r="DA222" s="42"/>
      <c r="DB222" s="42"/>
      <c r="DC222" s="42"/>
      <c r="DD222" s="42"/>
      <c r="DE222" s="42"/>
      <c r="DF222" s="42"/>
      <c r="DG222" s="42"/>
      <c r="DH222" s="42"/>
      <c r="DI222" s="42"/>
      <c r="DJ222" s="42"/>
      <c r="DK222" s="42"/>
      <c r="DL222" s="42"/>
      <c r="DM222" s="42"/>
      <c r="DN222" s="42"/>
      <c r="DO222" s="42"/>
      <c r="DP222" s="42"/>
      <c r="DQ222" s="42"/>
      <c r="DR222" s="42"/>
      <c r="DS222" s="42"/>
      <c r="DT222" s="42"/>
      <c r="DU222" s="42"/>
      <c r="DV222" s="42"/>
      <c r="DW222" s="42"/>
      <c r="DX222" s="42"/>
      <c r="DY222" s="42"/>
      <c r="DZ222" s="42"/>
      <c r="EA222" s="42"/>
      <c r="EB222" s="42"/>
      <c r="EC222" s="42"/>
      <c r="ED222" s="42"/>
      <c r="EE222" s="42"/>
      <c r="EF222" s="42"/>
      <c r="EG222" s="42"/>
      <c r="EH222" s="42"/>
      <c r="EI222" s="42"/>
      <c r="EJ222" s="42"/>
      <c r="EK222" s="42"/>
      <c r="EL222" s="42"/>
      <c r="EM222" s="42"/>
      <c r="EN222" s="42"/>
      <c r="EO222" s="42"/>
      <c r="EP222" s="42"/>
      <c r="EQ222" s="42"/>
      <c r="ER222" s="42"/>
      <c r="ES222" s="42"/>
      <c r="ET222" s="42"/>
      <c r="EU222" s="42"/>
      <c r="EV222" s="42"/>
      <c r="EW222" s="42"/>
      <c r="EX222" s="42"/>
      <c r="EY222" s="42"/>
      <c r="EZ222" s="42"/>
      <c r="FA222" s="42"/>
      <c r="FB222" s="42"/>
      <c r="FC222" s="42"/>
      <c r="FD222" s="42"/>
      <c r="FE222" s="42"/>
      <c r="FF222" s="42"/>
      <c r="FG222" s="42"/>
      <c r="FH222" s="42"/>
      <c r="FI222" s="42"/>
      <c r="FJ222" s="42"/>
      <c r="FK222" s="42"/>
      <c r="FL222" s="42"/>
      <c r="FM222" s="42"/>
      <c r="FN222" s="42"/>
      <c r="FO222" s="42"/>
      <c r="FP222" s="42"/>
      <c r="FQ222" s="42"/>
      <c r="FR222" s="42"/>
      <c r="FS222" s="42"/>
      <c r="FT222" s="42"/>
      <c r="FU222" s="42"/>
      <c r="FV222" s="42"/>
      <c r="FW222" s="42"/>
      <c r="FX222" s="42"/>
      <c r="FY222" s="42"/>
      <c r="FZ222" s="42"/>
      <c r="GA222" s="42"/>
      <c r="GB222" s="42"/>
      <c r="GC222" s="42"/>
      <c r="GD222" s="42"/>
      <c r="GE222" s="42"/>
      <c r="GF222" s="42"/>
      <c r="GG222" s="42"/>
      <c r="GH222" s="42"/>
      <c r="GI222" s="42"/>
      <c r="GJ222" s="42"/>
      <c r="GK222" s="42"/>
      <c r="GL222" s="42"/>
      <c r="GM222" s="42"/>
      <c r="GN222" s="42"/>
      <c r="GO222" s="42"/>
      <c r="GP222" s="42"/>
      <c r="GQ222" s="42"/>
      <c r="GR222" s="42"/>
      <c r="GS222" s="42"/>
      <c r="GT222" s="42"/>
      <c r="GU222" s="42"/>
      <c r="GV222" s="42"/>
      <c r="GW222" s="42"/>
      <c r="GX222" s="42"/>
      <c r="GY222" s="42"/>
      <c r="GZ222" s="42"/>
      <c r="HA222" s="42"/>
      <c r="HB222" s="42"/>
      <c r="HC222" s="42"/>
      <c r="HD222" s="42"/>
      <c r="HE222" s="42"/>
      <c r="HF222" s="42"/>
      <c r="HG222" s="42"/>
      <c r="HH222" s="42"/>
      <c r="HI222" s="42"/>
      <c r="HJ222" s="42"/>
      <c r="HK222" s="42"/>
      <c r="HL222" s="42"/>
      <c r="HM222" s="42"/>
      <c r="HN222" s="42"/>
      <c r="HO222" s="42"/>
      <c r="HP222" s="42"/>
      <c r="HQ222" s="42"/>
      <c r="HR222" s="42"/>
      <c r="HS222" s="42"/>
      <c r="HT222" s="42"/>
      <c r="HU222" s="42"/>
      <c r="HV222" s="42"/>
      <c r="HW222" s="42"/>
      <c r="HX222" s="42"/>
      <c r="HY222" s="42"/>
      <c r="HZ222" s="42"/>
      <c r="IA222" s="42"/>
      <c r="IB222" s="42"/>
      <c r="IC222" s="42"/>
      <c r="ID222" s="42"/>
      <c r="IE222" s="42"/>
      <c r="IF222" s="43"/>
      <c r="IG222" s="44"/>
      <c r="IH222" s="44"/>
      <c r="II222" s="44"/>
      <c r="IJ222" s="44"/>
    </row>
    <row r="223" s="24" customFormat="1" ht="15.75" spans="2:244">
      <c r="B223" s="38"/>
      <c r="C223" s="117"/>
      <c r="D223" s="118"/>
      <c r="E223" s="118"/>
      <c r="F223" s="41"/>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42"/>
      <c r="DI223" s="42"/>
      <c r="DJ223" s="42"/>
      <c r="DK223" s="42"/>
      <c r="DL223" s="42"/>
      <c r="DM223" s="42"/>
      <c r="DN223" s="42"/>
      <c r="DO223" s="42"/>
      <c r="DP223" s="42"/>
      <c r="DQ223" s="42"/>
      <c r="DR223" s="42"/>
      <c r="DS223" s="42"/>
      <c r="DT223" s="42"/>
      <c r="DU223" s="42"/>
      <c r="DV223" s="42"/>
      <c r="DW223" s="42"/>
      <c r="DX223" s="42"/>
      <c r="DY223" s="42"/>
      <c r="DZ223" s="42"/>
      <c r="EA223" s="42"/>
      <c r="EB223" s="42"/>
      <c r="EC223" s="42"/>
      <c r="ED223" s="42"/>
      <c r="EE223" s="42"/>
      <c r="EF223" s="42"/>
      <c r="EG223" s="42"/>
      <c r="EH223" s="42"/>
      <c r="EI223" s="42"/>
      <c r="EJ223" s="42"/>
      <c r="EK223" s="42"/>
      <c r="EL223" s="42"/>
      <c r="EM223" s="42"/>
      <c r="EN223" s="42"/>
      <c r="EO223" s="42"/>
      <c r="EP223" s="42"/>
      <c r="EQ223" s="42"/>
      <c r="ER223" s="42"/>
      <c r="ES223" s="42"/>
      <c r="ET223" s="42"/>
      <c r="EU223" s="42"/>
      <c r="EV223" s="42"/>
      <c r="EW223" s="42"/>
      <c r="EX223" s="42"/>
      <c r="EY223" s="42"/>
      <c r="EZ223" s="42"/>
      <c r="FA223" s="42"/>
      <c r="FB223" s="42"/>
      <c r="FC223" s="42"/>
      <c r="FD223" s="42"/>
      <c r="FE223" s="42"/>
      <c r="FF223" s="42"/>
      <c r="FG223" s="42"/>
      <c r="FH223" s="42"/>
      <c r="FI223" s="42"/>
      <c r="FJ223" s="42"/>
      <c r="FK223" s="42"/>
      <c r="FL223" s="42"/>
      <c r="FM223" s="42"/>
      <c r="FN223" s="42"/>
      <c r="FO223" s="42"/>
      <c r="FP223" s="42"/>
      <c r="FQ223" s="42"/>
      <c r="FR223" s="42"/>
      <c r="FS223" s="42"/>
      <c r="FT223" s="42"/>
      <c r="FU223" s="42"/>
      <c r="FV223" s="42"/>
      <c r="FW223" s="42"/>
      <c r="FX223" s="42"/>
      <c r="FY223" s="42"/>
      <c r="FZ223" s="42"/>
      <c r="GA223" s="42"/>
      <c r="GB223" s="42"/>
      <c r="GC223" s="42"/>
      <c r="GD223" s="42"/>
      <c r="GE223" s="42"/>
      <c r="GF223" s="42"/>
      <c r="GG223" s="42"/>
      <c r="GH223" s="42"/>
      <c r="GI223" s="42"/>
      <c r="GJ223" s="42"/>
      <c r="GK223" s="42"/>
      <c r="GL223" s="42"/>
      <c r="GM223" s="42"/>
      <c r="GN223" s="42"/>
      <c r="GO223" s="42"/>
      <c r="GP223" s="42"/>
      <c r="GQ223" s="42"/>
      <c r="GR223" s="42"/>
      <c r="GS223" s="42"/>
      <c r="GT223" s="42"/>
      <c r="GU223" s="42"/>
      <c r="GV223" s="42"/>
      <c r="GW223" s="42"/>
      <c r="GX223" s="42"/>
      <c r="GY223" s="42"/>
      <c r="GZ223" s="42"/>
      <c r="HA223" s="42"/>
      <c r="HB223" s="42"/>
      <c r="HC223" s="42"/>
      <c r="HD223" s="42"/>
      <c r="HE223" s="42"/>
      <c r="HF223" s="42"/>
      <c r="HG223" s="42"/>
      <c r="HH223" s="42"/>
      <c r="HI223" s="42"/>
      <c r="HJ223" s="42"/>
      <c r="HK223" s="42"/>
      <c r="HL223" s="42"/>
      <c r="HM223" s="42"/>
      <c r="HN223" s="42"/>
      <c r="HO223" s="42"/>
      <c r="HP223" s="42"/>
      <c r="HQ223" s="42"/>
      <c r="HR223" s="42"/>
      <c r="HS223" s="42"/>
      <c r="HT223" s="42"/>
      <c r="HU223" s="42"/>
      <c r="HV223" s="42"/>
      <c r="HW223" s="42"/>
      <c r="HX223" s="42"/>
      <c r="HY223" s="42"/>
      <c r="HZ223" s="42"/>
      <c r="IA223" s="42"/>
      <c r="IB223" s="42"/>
      <c r="IC223" s="42"/>
      <c r="ID223" s="42"/>
      <c r="IE223" s="42"/>
      <c r="IF223" s="43"/>
      <c r="IG223" s="44"/>
      <c r="IH223" s="44"/>
      <c r="II223" s="44"/>
      <c r="IJ223" s="44"/>
    </row>
    <row r="224" s="24" customFormat="1" ht="15.75" spans="2:244">
      <c r="B224" s="38"/>
      <c r="C224" s="117"/>
      <c r="D224" s="118"/>
      <c r="E224" s="118"/>
      <c r="F224" s="41"/>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2"/>
      <c r="CI224" s="42"/>
      <c r="CJ224" s="42"/>
      <c r="CK224" s="42"/>
      <c r="CL224" s="42"/>
      <c r="CM224" s="42"/>
      <c r="CN224" s="42"/>
      <c r="CO224" s="42"/>
      <c r="CP224" s="42"/>
      <c r="CQ224" s="42"/>
      <c r="CR224" s="42"/>
      <c r="CS224" s="42"/>
      <c r="CT224" s="42"/>
      <c r="CU224" s="42"/>
      <c r="CV224" s="42"/>
      <c r="CW224" s="42"/>
      <c r="CX224" s="42"/>
      <c r="CY224" s="42"/>
      <c r="CZ224" s="42"/>
      <c r="DA224" s="42"/>
      <c r="DB224" s="42"/>
      <c r="DC224" s="42"/>
      <c r="DD224" s="42"/>
      <c r="DE224" s="42"/>
      <c r="DF224" s="42"/>
      <c r="DG224" s="42"/>
      <c r="DH224" s="42"/>
      <c r="DI224" s="42"/>
      <c r="DJ224" s="42"/>
      <c r="DK224" s="42"/>
      <c r="DL224" s="42"/>
      <c r="DM224" s="42"/>
      <c r="DN224" s="42"/>
      <c r="DO224" s="42"/>
      <c r="DP224" s="42"/>
      <c r="DQ224" s="42"/>
      <c r="DR224" s="42"/>
      <c r="DS224" s="42"/>
      <c r="DT224" s="42"/>
      <c r="DU224" s="42"/>
      <c r="DV224" s="42"/>
      <c r="DW224" s="42"/>
      <c r="DX224" s="42"/>
      <c r="DY224" s="42"/>
      <c r="DZ224" s="42"/>
      <c r="EA224" s="42"/>
      <c r="EB224" s="42"/>
      <c r="EC224" s="42"/>
      <c r="ED224" s="42"/>
      <c r="EE224" s="42"/>
      <c r="EF224" s="42"/>
      <c r="EG224" s="42"/>
      <c r="EH224" s="42"/>
      <c r="EI224" s="42"/>
      <c r="EJ224" s="42"/>
      <c r="EK224" s="42"/>
      <c r="EL224" s="42"/>
      <c r="EM224" s="42"/>
      <c r="EN224" s="42"/>
      <c r="EO224" s="42"/>
      <c r="EP224" s="42"/>
      <c r="EQ224" s="42"/>
      <c r="ER224" s="42"/>
      <c r="ES224" s="42"/>
      <c r="ET224" s="42"/>
      <c r="EU224" s="42"/>
      <c r="EV224" s="42"/>
      <c r="EW224" s="42"/>
      <c r="EX224" s="42"/>
      <c r="EY224" s="42"/>
      <c r="EZ224" s="42"/>
      <c r="FA224" s="42"/>
      <c r="FB224" s="42"/>
      <c r="FC224" s="42"/>
      <c r="FD224" s="42"/>
      <c r="FE224" s="42"/>
      <c r="FF224" s="42"/>
      <c r="FG224" s="42"/>
      <c r="FH224" s="42"/>
      <c r="FI224" s="42"/>
      <c r="FJ224" s="42"/>
      <c r="FK224" s="42"/>
      <c r="FL224" s="42"/>
      <c r="FM224" s="42"/>
      <c r="FN224" s="42"/>
      <c r="FO224" s="42"/>
      <c r="FP224" s="42"/>
      <c r="FQ224" s="42"/>
      <c r="FR224" s="42"/>
      <c r="FS224" s="42"/>
      <c r="FT224" s="42"/>
      <c r="FU224" s="42"/>
      <c r="FV224" s="42"/>
      <c r="FW224" s="42"/>
      <c r="FX224" s="42"/>
      <c r="FY224" s="42"/>
      <c r="FZ224" s="42"/>
      <c r="GA224" s="42"/>
      <c r="GB224" s="42"/>
      <c r="GC224" s="42"/>
      <c r="GD224" s="42"/>
      <c r="GE224" s="42"/>
      <c r="GF224" s="42"/>
      <c r="GG224" s="42"/>
      <c r="GH224" s="42"/>
      <c r="GI224" s="42"/>
      <c r="GJ224" s="42"/>
      <c r="GK224" s="42"/>
      <c r="GL224" s="42"/>
      <c r="GM224" s="42"/>
      <c r="GN224" s="42"/>
      <c r="GO224" s="42"/>
      <c r="GP224" s="42"/>
      <c r="GQ224" s="42"/>
      <c r="GR224" s="42"/>
      <c r="GS224" s="42"/>
      <c r="GT224" s="42"/>
      <c r="GU224" s="42"/>
      <c r="GV224" s="42"/>
      <c r="GW224" s="42"/>
      <c r="GX224" s="42"/>
      <c r="GY224" s="42"/>
      <c r="GZ224" s="42"/>
      <c r="HA224" s="42"/>
      <c r="HB224" s="42"/>
      <c r="HC224" s="42"/>
      <c r="HD224" s="42"/>
      <c r="HE224" s="42"/>
      <c r="HF224" s="42"/>
      <c r="HG224" s="42"/>
      <c r="HH224" s="42"/>
      <c r="HI224" s="42"/>
      <c r="HJ224" s="42"/>
      <c r="HK224" s="42"/>
      <c r="HL224" s="42"/>
      <c r="HM224" s="42"/>
      <c r="HN224" s="42"/>
      <c r="HO224" s="42"/>
      <c r="HP224" s="42"/>
      <c r="HQ224" s="42"/>
      <c r="HR224" s="42"/>
      <c r="HS224" s="42"/>
      <c r="HT224" s="42"/>
      <c r="HU224" s="42"/>
      <c r="HV224" s="42"/>
      <c r="HW224" s="42"/>
      <c r="HX224" s="42"/>
      <c r="HY224" s="42"/>
      <c r="HZ224" s="42"/>
      <c r="IA224" s="42"/>
      <c r="IB224" s="42"/>
      <c r="IC224" s="42"/>
      <c r="ID224" s="42"/>
      <c r="IE224" s="42"/>
      <c r="IF224" s="43"/>
      <c r="IG224" s="44"/>
      <c r="IH224" s="44"/>
      <c r="II224" s="44"/>
      <c r="IJ224" s="44"/>
    </row>
    <row r="225" s="24" customFormat="1" ht="15.75" spans="2:244">
      <c r="B225" s="38"/>
      <c r="C225" s="117"/>
      <c r="D225" s="118"/>
      <c r="E225" s="118"/>
      <c r="F225" s="41"/>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c r="BZ225" s="42"/>
      <c r="CA225" s="42"/>
      <c r="CB225" s="42"/>
      <c r="CC225" s="42"/>
      <c r="CD225" s="42"/>
      <c r="CE225" s="42"/>
      <c r="CF225" s="42"/>
      <c r="CG225" s="42"/>
      <c r="CH225" s="42"/>
      <c r="CI225" s="42"/>
      <c r="CJ225" s="42"/>
      <c r="CK225" s="42"/>
      <c r="CL225" s="42"/>
      <c r="CM225" s="42"/>
      <c r="CN225" s="42"/>
      <c r="CO225" s="42"/>
      <c r="CP225" s="42"/>
      <c r="CQ225" s="42"/>
      <c r="CR225" s="42"/>
      <c r="CS225" s="42"/>
      <c r="CT225" s="42"/>
      <c r="CU225" s="42"/>
      <c r="CV225" s="42"/>
      <c r="CW225" s="42"/>
      <c r="CX225" s="42"/>
      <c r="CY225" s="42"/>
      <c r="CZ225" s="42"/>
      <c r="DA225" s="42"/>
      <c r="DB225" s="42"/>
      <c r="DC225" s="42"/>
      <c r="DD225" s="42"/>
      <c r="DE225" s="42"/>
      <c r="DF225" s="42"/>
      <c r="DG225" s="42"/>
      <c r="DH225" s="42"/>
      <c r="DI225" s="42"/>
      <c r="DJ225" s="42"/>
      <c r="DK225" s="42"/>
      <c r="DL225" s="42"/>
      <c r="DM225" s="42"/>
      <c r="DN225" s="42"/>
      <c r="DO225" s="42"/>
      <c r="DP225" s="42"/>
      <c r="DQ225" s="42"/>
      <c r="DR225" s="42"/>
      <c r="DS225" s="42"/>
      <c r="DT225" s="42"/>
      <c r="DU225" s="42"/>
      <c r="DV225" s="42"/>
      <c r="DW225" s="42"/>
      <c r="DX225" s="42"/>
      <c r="DY225" s="42"/>
      <c r="DZ225" s="42"/>
      <c r="EA225" s="42"/>
      <c r="EB225" s="42"/>
      <c r="EC225" s="42"/>
      <c r="ED225" s="42"/>
      <c r="EE225" s="42"/>
      <c r="EF225" s="42"/>
      <c r="EG225" s="42"/>
      <c r="EH225" s="42"/>
      <c r="EI225" s="42"/>
      <c r="EJ225" s="42"/>
      <c r="EK225" s="42"/>
      <c r="EL225" s="42"/>
      <c r="EM225" s="42"/>
      <c r="EN225" s="42"/>
      <c r="EO225" s="42"/>
      <c r="EP225" s="42"/>
      <c r="EQ225" s="42"/>
      <c r="ER225" s="42"/>
      <c r="ES225" s="42"/>
      <c r="ET225" s="42"/>
      <c r="EU225" s="42"/>
      <c r="EV225" s="42"/>
      <c r="EW225" s="42"/>
      <c r="EX225" s="42"/>
      <c r="EY225" s="42"/>
      <c r="EZ225" s="42"/>
      <c r="FA225" s="42"/>
      <c r="FB225" s="42"/>
      <c r="FC225" s="42"/>
      <c r="FD225" s="42"/>
      <c r="FE225" s="42"/>
      <c r="FF225" s="42"/>
      <c r="FG225" s="42"/>
      <c r="FH225" s="42"/>
      <c r="FI225" s="42"/>
      <c r="FJ225" s="42"/>
      <c r="FK225" s="42"/>
      <c r="FL225" s="42"/>
      <c r="FM225" s="42"/>
      <c r="FN225" s="42"/>
      <c r="FO225" s="42"/>
      <c r="FP225" s="42"/>
      <c r="FQ225" s="42"/>
      <c r="FR225" s="42"/>
      <c r="FS225" s="42"/>
      <c r="FT225" s="42"/>
      <c r="FU225" s="42"/>
      <c r="FV225" s="42"/>
      <c r="FW225" s="42"/>
      <c r="FX225" s="42"/>
      <c r="FY225" s="42"/>
      <c r="FZ225" s="42"/>
      <c r="GA225" s="42"/>
      <c r="GB225" s="42"/>
      <c r="GC225" s="42"/>
      <c r="GD225" s="42"/>
      <c r="GE225" s="42"/>
      <c r="GF225" s="42"/>
      <c r="GG225" s="42"/>
      <c r="GH225" s="42"/>
      <c r="GI225" s="42"/>
      <c r="GJ225" s="42"/>
      <c r="GK225" s="42"/>
      <c r="GL225" s="42"/>
      <c r="GM225" s="42"/>
      <c r="GN225" s="42"/>
      <c r="GO225" s="42"/>
      <c r="GP225" s="42"/>
      <c r="GQ225" s="42"/>
      <c r="GR225" s="42"/>
      <c r="GS225" s="42"/>
      <c r="GT225" s="42"/>
      <c r="GU225" s="42"/>
      <c r="GV225" s="42"/>
      <c r="GW225" s="42"/>
      <c r="GX225" s="42"/>
      <c r="GY225" s="42"/>
      <c r="GZ225" s="42"/>
      <c r="HA225" s="42"/>
      <c r="HB225" s="42"/>
      <c r="HC225" s="42"/>
      <c r="HD225" s="42"/>
      <c r="HE225" s="42"/>
      <c r="HF225" s="42"/>
      <c r="HG225" s="42"/>
      <c r="HH225" s="42"/>
      <c r="HI225" s="42"/>
      <c r="HJ225" s="42"/>
      <c r="HK225" s="42"/>
      <c r="HL225" s="42"/>
      <c r="HM225" s="42"/>
      <c r="HN225" s="42"/>
      <c r="HO225" s="42"/>
      <c r="HP225" s="42"/>
      <c r="HQ225" s="42"/>
      <c r="HR225" s="42"/>
      <c r="HS225" s="42"/>
      <c r="HT225" s="42"/>
      <c r="HU225" s="42"/>
      <c r="HV225" s="42"/>
      <c r="HW225" s="42"/>
      <c r="HX225" s="42"/>
      <c r="HY225" s="42"/>
      <c r="HZ225" s="42"/>
      <c r="IA225" s="42"/>
      <c r="IB225" s="42"/>
      <c r="IC225" s="42"/>
      <c r="ID225" s="42"/>
      <c r="IE225" s="42"/>
      <c r="IF225" s="43"/>
      <c r="IG225" s="44"/>
      <c r="IH225" s="44"/>
      <c r="II225" s="44"/>
      <c r="IJ225" s="44"/>
    </row>
    <row r="226" s="24" customFormat="1" ht="15.75" spans="2:244">
      <c r="B226" s="38"/>
      <c r="C226" s="117"/>
      <c r="D226" s="118"/>
      <c r="E226" s="118"/>
      <c r="F226" s="41"/>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c r="CU226" s="42"/>
      <c r="CV226" s="42"/>
      <c r="CW226" s="42"/>
      <c r="CX226" s="42"/>
      <c r="CY226" s="42"/>
      <c r="CZ226" s="42"/>
      <c r="DA226" s="42"/>
      <c r="DB226" s="42"/>
      <c r="DC226" s="42"/>
      <c r="DD226" s="42"/>
      <c r="DE226" s="42"/>
      <c r="DF226" s="42"/>
      <c r="DG226" s="42"/>
      <c r="DH226" s="42"/>
      <c r="DI226" s="42"/>
      <c r="DJ226" s="42"/>
      <c r="DK226" s="42"/>
      <c r="DL226" s="42"/>
      <c r="DM226" s="42"/>
      <c r="DN226" s="42"/>
      <c r="DO226" s="42"/>
      <c r="DP226" s="42"/>
      <c r="DQ226" s="42"/>
      <c r="DR226" s="42"/>
      <c r="DS226" s="42"/>
      <c r="DT226" s="42"/>
      <c r="DU226" s="42"/>
      <c r="DV226" s="42"/>
      <c r="DW226" s="42"/>
      <c r="DX226" s="42"/>
      <c r="DY226" s="42"/>
      <c r="DZ226" s="42"/>
      <c r="EA226" s="42"/>
      <c r="EB226" s="42"/>
      <c r="EC226" s="42"/>
      <c r="ED226" s="42"/>
      <c r="EE226" s="42"/>
      <c r="EF226" s="42"/>
      <c r="EG226" s="42"/>
      <c r="EH226" s="42"/>
      <c r="EI226" s="42"/>
      <c r="EJ226" s="42"/>
      <c r="EK226" s="42"/>
      <c r="EL226" s="42"/>
      <c r="EM226" s="42"/>
      <c r="EN226" s="42"/>
      <c r="EO226" s="42"/>
      <c r="EP226" s="42"/>
      <c r="EQ226" s="42"/>
      <c r="ER226" s="42"/>
      <c r="ES226" s="42"/>
      <c r="ET226" s="42"/>
      <c r="EU226" s="42"/>
      <c r="EV226" s="42"/>
      <c r="EW226" s="42"/>
      <c r="EX226" s="42"/>
      <c r="EY226" s="42"/>
      <c r="EZ226" s="42"/>
      <c r="FA226" s="42"/>
      <c r="FB226" s="42"/>
      <c r="FC226" s="42"/>
      <c r="FD226" s="42"/>
      <c r="FE226" s="42"/>
      <c r="FF226" s="42"/>
      <c r="FG226" s="42"/>
      <c r="FH226" s="42"/>
      <c r="FI226" s="42"/>
      <c r="FJ226" s="42"/>
      <c r="FK226" s="42"/>
      <c r="FL226" s="42"/>
      <c r="FM226" s="42"/>
      <c r="FN226" s="42"/>
      <c r="FO226" s="42"/>
      <c r="FP226" s="42"/>
      <c r="FQ226" s="42"/>
      <c r="FR226" s="42"/>
      <c r="FS226" s="42"/>
      <c r="FT226" s="42"/>
      <c r="FU226" s="42"/>
      <c r="FV226" s="42"/>
      <c r="FW226" s="42"/>
      <c r="FX226" s="42"/>
      <c r="FY226" s="42"/>
      <c r="FZ226" s="42"/>
      <c r="GA226" s="42"/>
      <c r="GB226" s="42"/>
      <c r="GC226" s="42"/>
      <c r="GD226" s="42"/>
      <c r="GE226" s="42"/>
      <c r="GF226" s="42"/>
      <c r="GG226" s="42"/>
      <c r="GH226" s="42"/>
      <c r="GI226" s="42"/>
      <c r="GJ226" s="42"/>
      <c r="GK226" s="42"/>
      <c r="GL226" s="42"/>
      <c r="GM226" s="42"/>
      <c r="GN226" s="42"/>
      <c r="GO226" s="42"/>
      <c r="GP226" s="42"/>
      <c r="GQ226" s="42"/>
      <c r="GR226" s="42"/>
      <c r="GS226" s="42"/>
      <c r="GT226" s="42"/>
      <c r="GU226" s="42"/>
      <c r="GV226" s="42"/>
      <c r="GW226" s="42"/>
      <c r="GX226" s="42"/>
      <c r="GY226" s="42"/>
      <c r="GZ226" s="42"/>
      <c r="HA226" s="42"/>
      <c r="HB226" s="42"/>
      <c r="HC226" s="42"/>
      <c r="HD226" s="42"/>
      <c r="HE226" s="42"/>
      <c r="HF226" s="42"/>
      <c r="HG226" s="42"/>
      <c r="HH226" s="42"/>
      <c r="HI226" s="42"/>
      <c r="HJ226" s="42"/>
      <c r="HK226" s="42"/>
      <c r="HL226" s="42"/>
      <c r="HM226" s="42"/>
      <c r="HN226" s="42"/>
      <c r="HO226" s="42"/>
      <c r="HP226" s="42"/>
      <c r="HQ226" s="42"/>
      <c r="HR226" s="42"/>
      <c r="HS226" s="42"/>
      <c r="HT226" s="42"/>
      <c r="HU226" s="42"/>
      <c r="HV226" s="42"/>
      <c r="HW226" s="42"/>
      <c r="HX226" s="42"/>
      <c r="HY226" s="42"/>
      <c r="HZ226" s="42"/>
      <c r="IA226" s="42"/>
      <c r="IB226" s="42"/>
      <c r="IC226" s="42"/>
      <c r="ID226" s="42"/>
      <c r="IE226" s="42"/>
      <c r="IF226" s="43"/>
      <c r="IG226" s="44"/>
      <c r="IH226" s="44"/>
      <c r="II226" s="44"/>
      <c r="IJ226" s="44"/>
    </row>
    <row r="227" s="24" customFormat="1" ht="15.75" spans="2:244">
      <c r="B227" s="38"/>
      <c r="C227" s="117"/>
      <c r="D227" s="118"/>
      <c r="E227" s="118"/>
      <c r="F227" s="41"/>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42"/>
      <c r="DF227" s="42"/>
      <c r="DG227" s="42"/>
      <c r="DH227" s="42"/>
      <c r="DI227" s="42"/>
      <c r="DJ227" s="42"/>
      <c r="DK227" s="42"/>
      <c r="DL227" s="42"/>
      <c r="DM227" s="42"/>
      <c r="DN227" s="42"/>
      <c r="DO227" s="42"/>
      <c r="DP227" s="42"/>
      <c r="DQ227" s="42"/>
      <c r="DR227" s="42"/>
      <c r="DS227" s="42"/>
      <c r="DT227" s="42"/>
      <c r="DU227" s="42"/>
      <c r="DV227" s="42"/>
      <c r="DW227" s="42"/>
      <c r="DX227" s="42"/>
      <c r="DY227" s="42"/>
      <c r="DZ227" s="42"/>
      <c r="EA227" s="42"/>
      <c r="EB227" s="42"/>
      <c r="EC227" s="42"/>
      <c r="ED227" s="42"/>
      <c r="EE227" s="42"/>
      <c r="EF227" s="42"/>
      <c r="EG227" s="42"/>
      <c r="EH227" s="42"/>
      <c r="EI227" s="42"/>
      <c r="EJ227" s="42"/>
      <c r="EK227" s="42"/>
      <c r="EL227" s="42"/>
      <c r="EM227" s="42"/>
      <c r="EN227" s="42"/>
      <c r="EO227" s="42"/>
      <c r="EP227" s="42"/>
      <c r="EQ227" s="42"/>
      <c r="ER227" s="42"/>
      <c r="ES227" s="42"/>
      <c r="ET227" s="42"/>
      <c r="EU227" s="42"/>
      <c r="EV227" s="42"/>
      <c r="EW227" s="42"/>
      <c r="EX227" s="42"/>
      <c r="EY227" s="42"/>
      <c r="EZ227" s="42"/>
      <c r="FA227" s="42"/>
      <c r="FB227" s="42"/>
      <c r="FC227" s="42"/>
      <c r="FD227" s="42"/>
      <c r="FE227" s="42"/>
      <c r="FF227" s="42"/>
      <c r="FG227" s="42"/>
      <c r="FH227" s="42"/>
      <c r="FI227" s="42"/>
      <c r="FJ227" s="42"/>
      <c r="FK227" s="42"/>
      <c r="FL227" s="42"/>
      <c r="FM227" s="42"/>
      <c r="FN227" s="42"/>
      <c r="FO227" s="42"/>
      <c r="FP227" s="42"/>
      <c r="FQ227" s="42"/>
      <c r="FR227" s="42"/>
      <c r="FS227" s="42"/>
      <c r="FT227" s="42"/>
      <c r="FU227" s="42"/>
      <c r="FV227" s="42"/>
      <c r="FW227" s="42"/>
      <c r="FX227" s="42"/>
      <c r="FY227" s="42"/>
      <c r="FZ227" s="42"/>
      <c r="GA227" s="42"/>
      <c r="GB227" s="42"/>
      <c r="GC227" s="42"/>
      <c r="GD227" s="42"/>
      <c r="GE227" s="42"/>
      <c r="GF227" s="42"/>
      <c r="GG227" s="42"/>
      <c r="GH227" s="42"/>
      <c r="GI227" s="42"/>
      <c r="GJ227" s="42"/>
      <c r="GK227" s="42"/>
      <c r="GL227" s="42"/>
      <c r="GM227" s="42"/>
      <c r="GN227" s="42"/>
      <c r="GO227" s="42"/>
      <c r="GP227" s="42"/>
      <c r="GQ227" s="42"/>
      <c r="GR227" s="42"/>
      <c r="GS227" s="42"/>
      <c r="GT227" s="42"/>
      <c r="GU227" s="42"/>
      <c r="GV227" s="42"/>
      <c r="GW227" s="42"/>
      <c r="GX227" s="42"/>
      <c r="GY227" s="42"/>
      <c r="GZ227" s="42"/>
      <c r="HA227" s="42"/>
      <c r="HB227" s="42"/>
      <c r="HC227" s="42"/>
      <c r="HD227" s="42"/>
      <c r="HE227" s="42"/>
      <c r="HF227" s="42"/>
      <c r="HG227" s="42"/>
      <c r="HH227" s="42"/>
      <c r="HI227" s="42"/>
      <c r="HJ227" s="42"/>
      <c r="HK227" s="42"/>
      <c r="HL227" s="42"/>
      <c r="HM227" s="42"/>
      <c r="HN227" s="42"/>
      <c r="HO227" s="42"/>
      <c r="HP227" s="42"/>
      <c r="HQ227" s="42"/>
      <c r="HR227" s="42"/>
      <c r="HS227" s="42"/>
      <c r="HT227" s="42"/>
      <c r="HU227" s="42"/>
      <c r="HV227" s="42"/>
      <c r="HW227" s="42"/>
      <c r="HX227" s="42"/>
      <c r="HY227" s="42"/>
      <c r="HZ227" s="42"/>
      <c r="IA227" s="42"/>
      <c r="IB227" s="42"/>
      <c r="IC227" s="42"/>
      <c r="ID227" s="42"/>
      <c r="IE227" s="42"/>
      <c r="IF227" s="43"/>
      <c r="IG227" s="44"/>
      <c r="IH227" s="44"/>
      <c r="II227" s="44"/>
      <c r="IJ227" s="44"/>
    </row>
    <row r="228" s="24" customFormat="1" ht="15.75" spans="2:244">
      <c r="B228" s="38"/>
      <c r="C228" s="117"/>
      <c r="D228" s="118"/>
      <c r="E228" s="118"/>
      <c r="F228" s="41"/>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c r="CU228" s="42"/>
      <c r="CV228" s="42"/>
      <c r="CW228" s="42"/>
      <c r="CX228" s="42"/>
      <c r="CY228" s="42"/>
      <c r="CZ228" s="42"/>
      <c r="DA228" s="42"/>
      <c r="DB228" s="42"/>
      <c r="DC228" s="42"/>
      <c r="DD228" s="42"/>
      <c r="DE228" s="42"/>
      <c r="DF228" s="42"/>
      <c r="DG228" s="42"/>
      <c r="DH228" s="42"/>
      <c r="DI228" s="42"/>
      <c r="DJ228" s="42"/>
      <c r="DK228" s="42"/>
      <c r="DL228" s="42"/>
      <c r="DM228" s="42"/>
      <c r="DN228" s="42"/>
      <c r="DO228" s="42"/>
      <c r="DP228" s="42"/>
      <c r="DQ228" s="42"/>
      <c r="DR228" s="42"/>
      <c r="DS228" s="42"/>
      <c r="DT228" s="42"/>
      <c r="DU228" s="42"/>
      <c r="DV228" s="42"/>
      <c r="DW228" s="42"/>
      <c r="DX228" s="42"/>
      <c r="DY228" s="42"/>
      <c r="DZ228" s="42"/>
      <c r="EA228" s="42"/>
      <c r="EB228" s="42"/>
      <c r="EC228" s="42"/>
      <c r="ED228" s="42"/>
      <c r="EE228" s="42"/>
      <c r="EF228" s="42"/>
      <c r="EG228" s="42"/>
      <c r="EH228" s="42"/>
      <c r="EI228" s="42"/>
      <c r="EJ228" s="42"/>
      <c r="EK228" s="42"/>
      <c r="EL228" s="42"/>
      <c r="EM228" s="42"/>
      <c r="EN228" s="42"/>
      <c r="EO228" s="42"/>
      <c r="EP228" s="42"/>
      <c r="EQ228" s="42"/>
      <c r="ER228" s="42"/>
      <c r="ES228" s="42"/>
      <c r="ET228" s="42"/>
      <c r="EU228" s="42"/>
      <c r="EV228" s="42"/>
      <c r="EW228" s="42"/>
      <c r="EX228" s="42"/>
      <c r="EY228" s="42"/>
      <c r="EZ228" s="42"/>
      <c r="FA228" s="42"/>
      <c r="FB228" s="42"/>
      <c r="FC228" s="42"/>
      <c r="FD228" s="42"/>
      <c r="FE228" s="42"/>
      <c r="FF228" s="42"/>
      <c r="FG228" s="42"/>
      <c r="FH228" s="42"/>
      <c r="FI228" s="42"/>
      <c r="FJ228" s="42"/>
      <c r="FK228" s="42"/>
      <c r="FL228" s="42"/>
      <c r="FM228" s="42"/>
      <c r="FN228" s="42"/>
      <c r="FO228" s="42"/>
      <c r="FP228" s="42"/>
      <c r="FQ228" s="42"/>
      <c r="FR228" s="42"/>
      <c r="FS228" s="42"/>
      <c r="FT228" s="42"/>
      <c r="FU228" s="42"/>
      <c r="FV228" s="42"/>
      <c r="FW228" s="42"/>
      <c r="FX228" s="42"/>
      <c r="FY228" s="42"/>
      <c r="FZ228" s="42"/>
      <c r="GA228" s="42"/>
      <c r="GB228" s="42"/>
      <c r="GC228" s="42"/>
      <c r="GD228" s="42"/>
      <c r="GE228" s="42"/>
      <c r="GF228" s="42"/>
      <c r="GG228" s="42"/>
      <c r="GH228" s="42"/>
      <c r="GI228" s="42"/>
      <c r="GJ228" s="42"/>
      <c r="GK228" s="42"/>
      <c r="GL228" s="42"/>
      <c r="GM228" s="42"/>
      <c r="GN228" s="42"/>
      <c r="GO228" s="42"/>
      <c r="GP228" s="42"/>
      <c r="GQ228" s="42"/>
      <c r="GR228" s="42"/>
      <c r="GS228" s="42"/>
      <c r="GT228" s="42"/>
      <c r="GU228" s="42"/>
      <c r="GV228" s="42"/>
      <c r="GW228" s="42"/>
      <c r="GX228" s="42"/>
      <c r="GY228" s="42"/>
      <c r="GZ228" s="42"/>
      <c r="HA228" s="42"/>
      <c r="HB228" s="42"/>
      <c r="HC228" s="42"/>
      <c r="HD228" s="42"/>
      <c r="HE228" s="42"/>
      <c r="HF228" s="42"/>
      <c r="HG228" s="42"/>
      <c r="HH228" s="42"/>
      <c r="HI228" s="42"/>
      <c r="HJ228" s="42"/>
      <c r="HK228" s="42"/>
      <c r="HL228" s="42"/>
      <c r="HM228" s="42"/>
      <c r="HN228" s="42"/>
      <c r="HO228" s="42"/>
      <c r="HP228" s="42"/>
      <c r="HQ228" s="42"/>
      <c r="HR228" s="42"/>
      <c r="HS228" s="42"/>
      <c r="HT228" s="42"/>
      <c r="HU228" s="42"/>
      <c r="HV228" s="42"/>
      <c r="HW228" s="42"/>
      <c r="HX228" s="42"/>
      <c r="HY228" s="42"/>
      <c r="HZ228" s="42"/>
      <c r="IA228" s="42"/>
      <c r="IB228" s="42"/>
      <c r="IC228" s="42"/>
      <c r="ID228" s="42"/>
      <c r="IE228" s="42"/>
      <c r="IF228" s="43"/>
      <c r="IG228" s="44"/>
      <c r="IH228" s="44"/>
      <c r="II228" s="44"/>
      <c r="IJ228" s="44"/>
    </row>
    <row r="229" s="24" customFormat="1" ht="15.75" spans="2:244">
      <c r="B229" s="38"/>
      <c r="C229" s="117"/>
      <c r="D229" s="118"/>
      <c r="E229" s="118"/>
      <c r="F229" s="41"/>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c r="CQ229" s="42"/>
      <c r="CR229" s="42"/>
      <c r="CS229" s="42"/>
      <c r="CT229" s="42"/>
      <c r="CU229" s="42"/>
      <c r="CV229" s="42"/>
      <c r="CW229" s="42"/>
      <c r="CX229" s="42"/>
      <c r="CY229" s="42"/>
      <c r="CZ229" s="42"/>
      <c r="DA229" s="42"/>
      <c r="DB229" s="42"/>
      <c r="DC229" s="42"/>
      <c r="DD229" s="42"/>
      <c r="DE229" s="42"/>
      <c r="DF229" s="42"/>
      <c r="DG229" s="42"/>
      <c r="DH229" s="42"/>
      <c r="DI229" s="42"/>
      <c r="DJ229" s="42"/>
      <c r="DK229" s="42"/>
      <c r="DL229" s="42"/>
      <c r="DM229" s="42"/>
      <c r="DN229" s="42"/>
      <c r="DO229" s="42"/>
      <c r="DP229" s="42"/>
      <c r="DQ229" s="42"/>
      <c r="DR229" s="42"/>
      <c r="DS229" s="42"/>
      <c r="DT229" s="42"/>
      <c r="DU229" s="42"/>
      <c r="DV229" s="42"/>
      <c r="DW229" s="42"/>
      <c r="DX229" s="42"/>
      <c r="DY229" s="42"/>
      <c r="DZ229" s="42"/>
      <c r="EA229" s="42"/>
      <c r="EB229" s="42"/>
      <c r="EC229" s="42"/>
      <c r="ED229" s="42"/>
      <c r="EE229" s="42"/>
      <c r="EF229" s="42"/>
      <c r="EG229" s="42"/>
      <c r="EH229" s="42"/>
      <c r="EI229" s="42"/>
      <c r="EJ229" s="42"/>
      <c r="EK229" s="42"/>
      <c r="EL229" s="42"/>
      <c r="EM229" s="42"/>
      <c r="EN229" s="42"/>
      <c r="EO229" s="42"/>
      <c r="EP229" s="42"/>
      <c r="EQ229" s="42"/>
      <c r="ER229" s="42"/>
      <c r="ES229" s="42"/>
      <c r="ET229" s="42"/>
      <c r="EU229" s="42"/>
      <c r="EV229" s="42"/>
      <c r="EW229" s="42"/>
      <c r="EX229" s="42"/>
      <c r="EY229" s="42"/>
      <c r="EZ229" s="42"/>
      <c r="FA229" s="42"/>
      <c r="FB229" s="42"/>
      <c r="FC229" s="42"/>
      <c r="FD229" s="42"/>
      <c r="FE229" s="42"/>
      <c r="FF229" s="42"/>
      <c r="FG229" s="42"/>
      <c r="FH229" s="42"/>
      <c r="FI229" s="42"/>
      <c r="FJ229" s="42"/>
      <c r="FK229" s="42"/>
      <c r="FL229" s="42"/>
      <c r="FM229" s="42"/>
      <c r="FN229" s="42"/>
      <c r="FO229" s="42"/>
      <c r="FP229" s="42"/>
      <c r="FQ229" s="42"/>
      <c r="FR229" s="42"/>
      <c r="FS229" s="42"/>
      <c r="FT229" s="42"/>
      <c r="FU229" s="42"/>
      <c r="FV229" s="42"/>
      <c r="FW229" s="42"/>
      <c r="FX229" s="42"/>
      <c r="FY229" s="42"/>
      <c r="FZ229" s="42"/>
      <c r="GA229" s="42"/>
      <c r="GB229" s="42"/>
      <c r="GC229" s="42"/>
      <c r="GD229" s="42"/>
      <c r="GE229" s="42"/>
      <c r="GF229" s="42"/>
      <c r="GG229" s="42"/>
      <c r="GH229" s="42"/>
      <c r="GI229" s="42"/>
      <c r="GJ229" s="42"/>
      <c r="GK229" s="42"/>
      <c r="GL229" s="42"/>
      <c r="GM229" s="42"/>
      <c r="GN229" s="42"/>
      <c r="GO229" s="42"/>
      <c r="GP229" s="42"/>
      <c r="GQ229" s="42"/>
      <c r="GR229" s="42"/>
      <c r="GS229" s="42"/>
      <c r="GT229" s="42"/>
      <c r="GU229" s="42"/>
      <c r="GV229" s="42"/>
      <c r="GW229" s="42"/>
      <c r="GX229" s="42"/>
      <c r="GY229" s="42"/>
      <c r="GZ229" s="42"/>
      <c r="HA229" s="42"/>
      <c r="HB229" s="42"/>
      <c r="HC229" s="42"/>
      <c r="HD229" s="42"/>
      <c r="HE229" s="42"/>
      <c r="HF229" s="42"/>
      <c r="HG229" s="42"/>
      <c r="HH229" s="42"/>
      <c r="HI229" s="42"/>
      <c r="HJ229" s="42"/>
      <c r="HK229" s="42"/>
      <c r="HL229" s="42"/>
      <c r="HM229" s="42"/>
      <c r="HN229" s="42"/>
      <c r="HO229" s="42"/>
      <c r="HP229" s="42"/>
      <c r="HQ229" s="42"/>
      <c r="HR229" s="42"/>
      <c r="HS229" s="42"/>
      <c r="HT229" s="42"/>
      <c r="HU229" s="42"/>
      <c r="HV229" s="42"/>
      <c r="HW229" s="42"/>
      <c r="HX229" s="42"/>
      <c r="HY229" s="42"/>
      <c r="HZ229" s="42"/>
      <c r="IA229" s="42"/>
      <c r="IB229" s="42"/>
      <c r="IC229" s="42"/>
      <c r="ID229" s="42"/>
      <c r="IE229" s="42"/>
      <c r="IF229" s="43"/>
      <c r="IG229" s="44"/>
      <c r="IH229" s="44"/>
      <c r="II229" s="44"/>
      <c r="IJ229" s="44"/>
    </row>
    <row r="230" s="24" customFormat="1" ht="15.75" spans="2:244">
      <c r="B230" s="38"/>
      <c r="C230" s="117"/>
      <c r="D230" s="118"/>
      <c r="E230" s="118"/>
      <c r="F230" s="41"/>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c r="CU230" s="42"/>
      <c r="CV230" s="42"/>
      <c r="CW230" s="42"/>
      <c r="CX230" s="42"/>
      <c r="CY230" s="42"/>
      <c r="CZ230" s="42"/>
      <c r="DA230" s="42"/>
      <c r="DB230" s="42"/>
      <c r="DC230" s="42"/>
      <c r="DD230" s="42"/>
      <c r="DE230" s="42"/>
      <c r="DF230" s="42"/>
      <c r="DG230" s="42"/>
      <c r="DH230" s="42"/>
      <c r="DI230" s="42"/>
      <c r="DJ230" s="42"/>
      <c r="DK230" s="42"/>
      <c r="DL230" s="42"/>
      <c r="DM230" s="42"/>
      <c r="DN230" s="42"/>
      <c r="DO230" s="42"/>
      <c r="DP230" s="42"/>
      <c r="DQ230" s="42"/>
      <c r="DR230" s="42"/>
      <c r="DS230" s="42"/>
      <c r="DT230" s="42"/>
      <c r="DU230" s="42"/>
      <c r="DV230" s="42"/>
      <c r="DW230" s="42"/>
      <c r="DX230" s="42"/>
      <c r="DY230" s="42"/>
      <c r="DZ230" s="42"/>
      <c r="EA230" s="42"/>
      <c r="EB230" s="42"/>
      <c r="EC230" s="42"/>
      <c r="ED230" s="42"/>
      <c r="EE230" s="42"/>
      <c r="EF230" s="42"/>
      <c r="EG230" s="42"/>
      <c r="EH230" s="42"/>
      <c r="EI230" s="42"/>
      <c r="EJ230" s="42"/>
      <c r="EK230" s="42"/>
      <c r="EL230" s="42"/>
      <c r="EM230" s="42"/>
      <c r="EN230" s="42"/>
      <c r="EO230" s="42"/>
      <c r="EP230" s="42"/>
      <c r="EQ230" s="42"/>
      <c r="ER230" s="42"/>
      <c r="ES230" s="42"/>
      <c r="ET230" s="42"/>
      <c r="EU230" s="42"/>
      <c r="EV230" s="42"/>
      <c r="EW230" s="42"/>
      <c r="EX230" s="42"/>
      <c r="EY230" s="42"/>
      <c r="EZ230" s="42"/>
      <c r="FA230" s="42"/>
      <c r="FB230" s="42"/>
      <c r="FC230" s="42"/>
      <c r="FD230" s="42"/>
      <c r="FE230" s="42"/>
      <c r="FF230" s="42"/>
      <c r="FG230" s="42"/>
      <c r="FH230" s="42"/>
      <c r="FI230" s="42"/>
      <c r="FJ230" s="42"/>
      <c r="FK230" s="42"/>
      <c r="FL230" s="42"/>
      <c r="FM230" s="42"/>
      <c r="FN230" s="42"/>
      <c r="FO230" s="42"/>
      <c r="FP230" s="42"/>
      <c r="FQ230" s="42"/>
      <c r="FR230" s="42"/>
      <c r="FS230" s="42"/>
      <c r="FT230" s="42"/>
      <c r="FU230" s="42"/>
      <c r="FV230" s="42"/>
      <c r="FW230" s="42"/>
      <c r="FX230" s="42"/>
      <c r="FY230" s="42"/>
      <c r="FZ230" s="42"/>
      <c r="GA230" s="42"/>
      <c r="GB230" s="42"/>
      <c r="GC230" s="42"/>
      <c r="GD230" s="42"/>
      <c r="GE230" s="42"/>
      <c r="GF230" s="42"/>
      <c r="GG230" s="42"/>
      <c r="GH230" s="42"/>
      <c r="GI230" s="42"/>
      <c r="GJ230" s="42"/>
      <c r="GK230" s="42"/>
      <c r="GL230" s="42"/>
      <c r="GM230" s="42"/>
      <c r="GN230" s="42"/>
      <c r="GO230" s="42"/>
      <c r="GP230" s="42"/>
      <c r="GQ230" s="42"/>
      <c r="GR230" s="42"/>
      <c r="GS230" s="42"/>
      <c r="GT230" s="42"/>
      <c r="GU230" s="42"/>
      <c r="GV230" s="42"/>
      <c r="GW230" s="42"/>
      <c r="GX230" s="42"/>
      <c r="GY230" s="42"/>
      <c r="GZ230" s="42"/>
      <c r="HA230" s="42"/>
      <c r="HB230" s="42"/>
      <c r="HC230" s="42"/>
      <c r="HD230" s="42"/>
      <c r="HE230" s="42"/>
      <c r="HF230" s="42"/>
      <c r="HG230" s="42"/>
      <c r="HH230" s="42"/>
      <c r="HI230" s="42"/>
      <c r="HJ230" s="42"/>
      <c r="HK230" s="42"/>
      <c r="HL230" s="42"/>
      <c r="HM230" s="42"/>
      <c r="HN230" s="42"/>
      <c r="HO230" s="42"/>
      <c r="HP230" s="42"/>
      <c r="HQ230" s="42"/>
      <c r="HR230" s="42"/>
      <c r="HS230" s="42"/>
      <c r="HT230" s="42"/>
      <c r="HU230" s="42"/>
      <c r="HV230" s="42"/>
      <c r="HW230" s="42"/>
      <c r="HX230" s="42"/>
      <c r="HY230" s="42"/>
      <c r="HZ230" s="42"/>
      <c r="IA230" s="42"/>
      <c r="IB230" s="42"/>
      <c r="IC230" s="42"/>
      <c r="ID230" s="42"/>
      <c r="IE230" s="42"/>
      <c r="IF230" s="43"/>
      <c r="IG230" s="44"/>
      <c r="IH230" s="44"/>
      <c r="II230" s="44"/>
      <c r="IJ230" s="44"/>
    </row>
    <row r="231" s="24" customFormat="1" ht="15.75" spans="2:244">
      <c r="B231" s="38"/>
      <c r="C231" s="117"/>
      <c r="D231" s="118"/>
      <c r="E231" s="118"/>
      <c r="F231" s="41"/>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2"/>
      <c r="CI231" s="42"/>
      <c r="CJ231" s="42"/>
      <c r="CK231" s="42"/>
      <c r="CL231" s="42"/>
      <c r="CM231" s="42"/>
      <c r="CN231" s="42"/>
      <c r="CO231" s="42"/>
      <c r="CP231" s="42"/>
      <c r="CQ231" s="42"/>
      <c r="CR231" s="42"/>
      <c r="CS231" s="42"/>
      <c r="CT231" s="42"/>
      <c r="CU231" s="42"/>
      <c r="CV231" s="42"/>
      <c r="CW231" s="42"/>
      <c r="CX231" s="42"/>
      <c r="CY231" s="42"/>
      <c r="CZ231" s="42"/>
      <c r="DA231" s="42"/>
      <c r="DB231" s="42"/>
      <c r="DC231" s="42"/>
      <c r="DD231" s="42"/>
      <c r="DE231" s="42"/>
      <c r="DF231" s="42"/>
      <c r="DG231" s="42"/>
      <c r="DH231" s="42"/>
      <c r="DI231" s="42"/>
      <c r="DJ231" s="42"/>
      <c r="DK231" s="42"/>
      <c r="DL231" s="42"/>
      <c r="DM231" s="42"/>
      <c r="DN231" s="42"/>
      <c r="DO231" s="42"/>
      <c r="DP231" s="42"/>
      <c r="DQ231" s="42"/>
      <c r="DR231" s="42"/>
      <c r="DS231" s="42"/>
      <c r="DT231" s="42"/>
      <c r="DU231" s="42"/>
      <c r="DV231" s="42"/>
      <c r="DW231" s="42"/>
      <c r="DX231" s="42"/>
      <c r="DY231" s="42"/>
      <c r="DZ231" s="42"/>
      <c r="EA231" s="42"/>
      <c r="EB231" s="42"/>
      <c r="EC231" s="42"/>
      <c r="ED231" s="42"/>
      <c r="EE231" s="42"/>
      <c r="EF231" s="42"/>
      <c r="EG231" s="42"/>
      <c r="EH231" s="42"/>
      <c r="EI231" s="42"/>
      <c r="EJ231" s="42"/>
      <c r="EK231" s="42"/>
      <c r="EL231" s="42"/>
      <c r="EM231" s="42"/>
      <c r="EN231" s="42"/>
      <c r="EO231" s="42"/>
      <c r="EP231" s="42"/>
      <c r="EQ231" s="42"/>
      <c r="ER231" s="42"/>
      <c r="ES231" s="42"/>
      <c r="ET231" s="42"/>
      <c r="EU231" s="42"/>
      <c r="EV231" s="42"/>
      <c r="EW231" s="42"/>
      <c r="EX231" s="42"/>
      <c r="EY231" s="42"/>
      <c r="EZ231" s="42"/>
      <c r="FA231" s="42"/>
      <c r="FB231" s="42"/>
      <c r="FC231" s="42"/>
      <c r="FD231" s="42"/>
      <c r="FE231" s="42"/>
      <c r="FF231" s="42"/>
      <c r="FG231" s="42"/>
      <c r="FH231" s="42"/>
      <c r="FI231" s="42"/>
      <c r="FJ231" s="42"/>
      <c r="FK231" s="42"/>
      <c r="FL231" s="42"/>
      <c r="FM231" s="42"/>
      <c r="FN231" s="42"/>
      <c r="FO231" s="42"/>
      <c r="FP231" s="42"/>
      <c r="FQ231" s="42"/>
      <c r="FR231" s="42"/>
      <c r="FS231" s="42"/>
      <c r="FT231" s="42"/>
      <c r="FU231" s="42"/>
      <c r="FV231" s="42"/>
      <c r="FW231" s="42"/>
      <c r="FX231" s="42"/>
      <c r="FY231" s="42"/>
      <c r="FZ231" s="42"/>
      <c r="GA231" s="42"/>
      <c r="GB231" s="42"/>
      <c r="GC231" s="42"/>
      <c r="GD231" s="42"/>
      <c r="GE231" s="42"/>
      <c r="GF231" s="42"/>
      <c r="GG231" s="42"/>
      <c r="GH231" s="42"/>
      <c r="GI231" s="42"/>
      <c r="GJ231" s="42"/>
      <c r="GK231" s="42"/>
      <c r="GL231" s="42"/>
      <c r="GM231" s="42"/>
      <c r="GN231" s="42"/>
      <c r="GO231" s="42"/>
      <c r="GP231" s="42"/>
      <c r="GQ231" s="42"/>
      <c r="GR231" s="42"/>
      <c r="GS231" s="42"/>
      <c r="GT231" s="42"/>
      <c r="GU231" s="42"/>
      <c r="GV231" s="42"/>
      <c r="GW231" s="42"/>
      <c r="GX231" s="42"/>
      <c r="GY231" s="42"/>
      <c r="GZ231" s="42"/>
      <c r="HA231" s="42"/>
      <c r="HB231" s="42"/>
      <c r="HC231" s="42"/>
      <c r="HD231" s="42"/>
      <c r="HE231" s="42"/>
      <c r="HF231" s="42"/>
      <c r="HG231" s="42"/>
      <c r="HH231" s="42"/>
      <c r="HI231" s="42"/>
      <c r="HJ231" s="42"/>
      <c r="HK231" s="42"/>
      <c r="HL231" s="42"/>
      <c r="HM231" s="42"/>
      <c r="HN231" s="42"/>
      <c r="HO231" s="42"/>
      <c r="HP231" s="42"/>
      <c r="HQ231" s="42"/>
      <c r="HR231" s="42"/>
      <c r="HS231" s="42"/>
      <c r="HT231" s="42"/>
      <c r="HU231" s="42"/>
      <c r="HV231" s="42"/>
      <c r="HW231" s="42"/>
      <c r="HX231" s="42"/>
      <c r="HY231" s="42"/>
      <c r="HZ231" s="42"/>
      <c r="IA231" s="42"/>
      <c r="IB231" s="42"/>
      <c r="IC231" s="42"/>
      <c r="ID231" s="42"/>
      <c r="IE231" s="42"/>
      <c r="IF231" s="43"/>
      <c r="IG231" s="44"/>
      <c r="IH231" s="44"/>
      <c r="II231" s="44"/>
      <c r="IJ231" s="44"/>
    </row>
    <row r="232" s="24" customFormat="1" ht="15.75" spans="2:244">
      <c r="B232" s="38"/>
      <c r="C232" s="117"/>
      <c r="D232" s="118"/>
      <c r="E232" s="118"/>
      <c r="F232" s="41"/>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c r="BZ232" s="42"/>
      <c r="CA232" s="42"/>
      <c r="CB232" s="42"/>
      <c r="CC232" s="42"/>
      <c r="CD232" s="42"/>
      <c r="CE232" s="42"/>
      <c r="CF232" s="42"/>
      <c r="CG232" s="42"/>
      <c r="CH232" s="42"/>
      <c r="CI232" s="42"/>
      <c r="CJ232" s="42"/>
      <c r="CK232" s="42"/>
      <c r="CL232" s="42"/>
      <c r="CM232" s="42"/>
      <c r="CN232" s="42"/>
      <c r="CO232" s="42"/>
      <c r="CP232" s="42"/>
      <c r="CQ232" s="42"/>
      <c r="CR232" s="42"/>
      <c r="CS232" s="42"/>
      <c r="CT232" s="42"/>
      <c r="CU232" s="42"/>
      <c r="CV232" s="42"/>
      <c r="CW232" s="42"/>
      <c r="CX232" s="42"/>
      <c r="CY232" s="42"/>
      <c r="CZ232" s="42"/>
      <c r="DA232" s="42"/>
      <c r="DB232" s="42"/>
      <c r="DC232" s="42"/>
      <c r="DD232" s="42"/>
      <c r="DE232" s="42"/>
      <c r="DF232" s="42"/>
      <c r="DG232" s="42"/>
      <c r="DH232" s="42"/>
      <c r="DI232" s="42"/>
      <c r="DJ232" s="42"/>
      <c r="DK232" s="42"/>
      <c r="DL232" s="42"/>
      <c r="DM232" s="42"/>
      <c r="DN232" s="42"/>
      <c r="DO232" s="42"/>
      <c r="DP232" s="42"/>
      <c r="DQ232" s="42"/>
      <c r="DR232" s="42"/>
      <c r="DS232" s="42"/>
      <c r="DT232" s="42"/>
      <c r="DU232" s="42"/>
      <c r="DV232" s="42"/>
      <c r="DW232" s="42"/>
      <c r="DX232" s="42"/>
      <c r="DY232" s="42"/>
      <c r="DZ232" s="42"/>
      <c r="EA232" s="42"/>
      <c r="EB232" s="42"/>
      <c r="EC232" s="42"/>
      <c r="ED232" s="42"/>
      <c r="EE232" s="42"/>
      <c r="EF232" s="42"/>
      <c r="EG232" s="42"/>
      <c r="EH232" s="42"/>
      <c r="EI232" s="42"/>
      <c r="EJ232" s="42"/>
      <c r="EK232" s="42"/>
      <c r="EL232" s="42"/>
      <c r="EM232" s="42"/>
      <c r="EN232" s="42"/>
      <c r="EO232" s="42"/>
      <c r="EP232" s="42"/>
      <c r="EQ232" s="42"/>
      <c r="ER232" s="42"/>
      <c r="ES232" s="42"/>
      <c r="ET232" s="42"/>
      <c r="EU232" s="42"/>
      <c r="EV232" s="42"/>
      <c r="EW232" s="42"/>
      <c r="EX232" s="42"/>
      <c r="EY232" s="42"/>
      <c r="EZ232" s="42"/>
      <c r="FA232" s="42"/>
      <c r="FB232" s="42"/>
      <c r="FC232" s="42"/>
      <c r="FD232" s="42"/>
      <c r="FE232" s="42"/>
      <c r="FF232" s="42"/>
      <c r="FG232" s="42"/>
      <c r="FH232" s="42"/>
      <c r="FI232" s="42"/>
      <c r="FJ232" s="42"/>
      <c r="FK232" s="42"/>
      <c r="FL232" s="42"/>
      <c r="FM232" s="42"/>
      <c r="FN232" s="42"/>
      <c r="FO232" s="42"/>
      <c r="FP232" s="42"/>
      <c r="FQ232" s="42"/>
      <c r="FR232" s="42"/>
      <c r="FS232" s="42"/>
      <c r="FT232" s="42"/>
      <c r="FU232" s="42"/>
      <c r="FV232" s="42"/>
      <c r="FW232" s="42"/>
      <c r="FX232" s="42"/>
      <c r="FY232" s="42"/>
      <c r="FZ232" s="42"/>
      <c r="GA232" s="42"/>
      <c r="GB232" s="42"/>
      <c r="GC232" s="42"/>
      <c r="GD232" s="42"/>
      <c r="GE232" s="42"/>
      <c r="GF232" s="42"/>
      <c r="GG232" s="42"/>
      <c r="GH232" s="42"/>
      <c r="GI232" s="42"/>
      <c r="GJ232" s="42"/>
      <c r="GK232" s="42"/>
      <c r="GL232" s="42"/>
      <c r="GM232" s="42"/>
      <c r="GN232" s="42"/>
      <c r="GO232" s="42"/>
      <c r="GP232" s="42"/>
      <c r="GQ232" s="42"/>
      <c r="GR232" s="42"/>
      <c r="GS232" s="42"/>
      <c r="GT232" s="42"/>
      <c r="GU232" s="42"/>
      <c r="GV232" s="42"/>
      <c r="GW232" s="42"/>
      <c r="GX232" s="42"/>
      <c r="GY232" s="42"/>
      <c r="GZ232" s="42"/>
      <c r="HA232" s="42"/>
      <c r="HB232" s="42"/>
      <c r="HC232" s="42"/>
      <c r="HD232" s="42"/>
      <c r="HE232" s="42"/>
      <c r="HF232" s="42"/>
      <c r="HG232" s="42"/>
      <c r="HH232" s="42"/>
      <c r="HI232" s="42"/>
      <c r="HJ232" s="42"/>
      <c r="HK232" s="42"/>
      <c r="HL232" s="42"/>
      <c r="HM232" s="42"/>
      <c r="HN232" s="42"/>
      <c r="HO232" s="42"/>
      <c r="HP232" s="42"/>
      <c r="HQ232" s="42"/>
      <c r="HR232" s="42"/>
      <c r="HS232" s="42"/>
      <c r="HT232" s="42"/>
      <c r="HU232" s="42"/>
      <c r="HV232" s="42"/>
      <c r="HW232" s="42"/>
      <c r="HX232" s="42"/>
      <c r="HY232" s="42"/>
      <c r="HZ232" s="42"/>
      <c r="IA232" s="42"/>
      <c r="IB232" s="42"/>
      <c r="IC232" s="42"/>
      <c r="ID232" s="42"/>
      <c r="IE232" s="42"/>
      <c r="IF232" s="43"/>
      <c r="IG232" s="44"/>
      <c r="IH232" s="44"/>
      <c r="II232" s="44"/>
      <c r="IJ232" s="44"/>
    </row>
    <row r="233" s="24" customFormat="1" ht="15.75" spans="2:244">
      <c r="B233" s="38"/>
      <c r="C233" s="117"/>
      <c r="D233" s="118"/>
      <c r="E233" s="118"/>
      <c r="F233" s="41"/>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c r="CQ233" s="42"/>
      <c r="CR233" s="42"/>
      <c r="CS233" s="42"/>
      <c r="CT233" s="42"/>
      <c r="CU233" s="42"/>
      <c r="CV233" s="42"/>
      <c r="CW233" s="42"/>
      <c r="CX233" s="42"/>
      <c r="CY233" s="42"/>
      <c r="CZ233" s="42"/>
      <c r="DA233" s="42"/>
      <c r="DB233" s="42"/>
      <c r="DC233" s="42"/>
      <c r="DD233" s="42"/>
      <c r="DE233" s="42"/>
      <c r="DF233" s="42"/>
      <c r="DG233" s="42"/>
      <c r="DH233" s="42"/>
      <c r="DI233" s="42"/>
      <c r="DJ233" s="42"/>
      <c r="DK233" s="42"/>
      <c r="DL233" s="42"/>
      <c r="DM233" s="42"/>
      <c r="DN233" s="42"/>
      <c r="DO233" s="42"/>
      <c r="DP233" s="42"/>
      <c r="DQ233" s="42"/>
      <c r="DR233" s="42"/>
      <c r="DS233" s="42"/>
      <c r="DT233" s="42"/>
      <c r="DU233" s="42"/>
      <c r="DV233" s="42"/>
      <c r="DW233" s="42"/>
      <c r="DX233" s="42"/>
      <c r="DY233" s="42"/>
      <c r="DZ233" s="42"/>
      <c r="EA233" s="42"/>
      <c r="EB233" s="42"/>
      <c r="EC233" s="42"/>
      <c r="ED233" s="42"/>
      <c r="EE233" s="42"/>
      <c r="EF233" s="42"/>
      <c r="EG233" s="42"/>
      <c r="EH233" s="42"/>
      <c r="EI233" s="42"/>
      <c r="EJ233" s="42"/>
      <c r="EK233" s="42"/>
      <c r="EL233" s="42"/>
      <c r="EM233" s="42"/>
      <c r="EN233" s="42"/>
      <c r="EO233" s="42"/>
      <c r="EP233" s="42"/>
      <c r="EQ233" s="42"/>
      <c r="ER233" s="42"/>
      <c r="ES233" s="42"/>
      <c r="ET233" s="42"/>
      <c r="EU233" s="42"/>
      <c r="EV233" s="42"/>
      <c r="EW233" s="42"/>
      <c r="EX233" s="42"/>
      <c r="EY233" s="42"/>
      <c r="EZ233" s="42"/>
      <c r="FA233" s="42"/>
      <c r="FB233" s="42"/>
      <c r="FC233" s="42"/>
      <c r="FD233" s="42"/>
      <c r="FE233" s="42"/>
      <c r="FF233" s="42"/>
      <c r="FG233" s="42"/>
      <c r="FH233" s="42"/>
      <c r="FI233" s="42"/>
      <c r="FJ233" s="42"/>
      <c r="FK233" s="42"/>
      <c r="FL233" s="42"/>
      <c r="FM233" s="42"/>
      <c r="FN233" s="42"/>
      <c r="FO233" s="42"/>
      <c r="FP233" s="42"/>
      <c r="FQ233" s="42"/>
      <c r="FR233" s="42"/>
      <c r="FS233" s="42"/>
      <c r="FT233" s="42"/>
      <c r="FU233" s="42"/>
      <c r="FV233" s="42"/>
      <c r="FW233" s="42"/>
      <c r="FX233" s="42"/>
      <c r="FY233" s="42"/>
      <c r="FZ233" s="42"/>
      <c r="GA233" s="42"/>
      <c r="GB233" s="42"/>
      <c r="GC233" s="42"/>
      <c r="GD233" s="42"/>
      <c r="GE233" s="42"/>
      <c r="GF233" s="42"/>
      <c r="GG233" s="42"/>
      <c r="GH233" s="42"/>
      <c r="GI233" s="42"/>
      <c r="GJ233" s="42"/>
      <c r="GK233" s="42"/>
      <c r="GL233" s="42"/>
      <c r="GM233" s="42"/>
      <c r="GN233" s="42"/>
      <c r="GO233" s="42"/>
      <c r="GP233" s="42"/>
      <c r="GQ233" s="42"/>
      <c r="GR233" s="42"/>
      <c r="GS233" s="42"/>
      <c r="GT233" s="42"/>
      <c r="GU233" s="42"/>
      <c r="GV233" s="42"/>
      <c r="GW233" s="42"/>
      <c r="GX233" s="42"/>
      <c r="GY233" s="42"/>
      <c r="GZ233" s="42"/>
      <c r="HA233" s="42"/>
      <c r="HB233" s="42"/>
      <c r="HC233" s="42"/>
      <c r="HD233" s="42"/>
      <c r="HE233" s="42"/>
      <c r="HF233" s="42"/>
      <c r="HG233" s="42"/>
      <c r="HH233" s="42"/>
      <c r="HI233" s="42"/>
      <c r="HJ233" s="42"/>
      <c r="HK233" s="42"/>
      <c r="HL233" s="42"/>
      <c r="HM233" s="42"/>
      <c r="HN233" s="42"/>
      <c r="HO233" s="42"/>
      <c r="HP233" s="42"/>
      <c r="HQ233" s="42"/>
      <c r="HR233" s="42"/>
      <c r="HS233" s="42"/>
      <c r="HT233" s="42"/>
      <c r="HU233" s="42"/>
      <c r="HV233" s="42"/>
      <c r="HW233" s="42"/>
      <c r="HX233" s="42"/>
      <c r="HY233" s="42"/>
      <c r="HZ233" s="42"/>
      <c r="IA233" s="42"/>
      <c r="IB233" s="42"/>
      <c r="IC233" s="42"/>
      <c r="ID233" s="42"/>
      <c r="IE233" s="42"/>
      <c r="IF233" s="43"/>
      <c r="IG233" s="44"/>
      <c r="IH233" s="44"/>
      <c r="II233" s="44"/>
      <c r="IJ233" s="44"/>
    </row>
    <row r="234" s="24" customFormat="1" ht="15.75" spans="2:244">
      <c r="B234" s="38"/>
      <c r="C234" s="117"/>
      <c r="D234" s="118"/>
      <c r="E234" s="118"/>
      <c r="F234" s="41"/>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c r="BZ234" s="42"/>
      <c r="CA234" s="42"/>
      <c r="CB234" s="42"/>
      <c r="CC234" s="42"/>
      <c r="CD234" s="42"/>
      <c r="CE234" s="42"/>
      <c r="CF234" s="42"/>
      <c r="CG234" s="42"/>
      <c r="CH234" s="42"/>
      <c r="CI234" s="42"/>
      <c r="CJ234" s="42"/>
      <c r="CK234" s="42"/>
      <c r="CL234" s="42"/>
      <c r="CM234" s="42"/>
      <c r="CN234" s="42"/>
      <c r="CO234" s="42"/>
      <c r="CP234" s="42"/>
      <c r="CQ234" s="42"/>
      <c r="CR234" s="42"/>
      <c r="CS234" s="42"/>
      <c r="CT234" s="42"/>
      <c r="CU234" s="42"/>
      <c r="CV234" s="42"/>
      <c r="CW234" s="42"/>
      <c r="CX234" s="42"/>
      <c r="CY234" s="42"/>
      <c r="CZ234" s="42"/>
      <c r="DA234" s="42"/>
      <c r="DB234" s="42"/>
      <c r="DC234" s="42"/>
      <c r="DD234" s="42"/>
      <c r="DE234" s="42"/>
      <c r="DF234" s="42"/>
      <c r="DG234" s="42"/>
      <c r="DH234" s="42"/>
      <c r="DI234" s="42"/>
      <c r="DJ234" s="42"/>
      <c r="DK234" s="42"/>
      <c r="DL234" s="42"/>
      <c r="DM234" s="42"/>
      <c r="DN234" s="42"/>
      <c r="DO234" s="42"/>
      <c r="DP234" s="42"/>
      <c r="DQ234" s="42"/>
      <c r="DR234" s="42"/>
      <c r="DS234" s="42"/>
      <c r="DT234" s="42"/>
      <c r="DU234" s="42"/>
      <c r="DV234" s="42"/>
      <c r="DW234" s="42"/>
      <c r="DX234" s="42"/>
      <c r="DY234" s="42"/>
      <c r="DZ234" s="42"/>
      <c r="EA234" s="42"/>
      <c r="EB234" s="42"/>
      <c r="EC234" s="42"/>
      <c r="ED234" s="42"/>
      <c r="EE234" s="42"/>
      <c r="EF234" s="42"/>
      <c r="EG234" s="42"/>
      <c r="EH234" s="42"/>
      <c r="EI234" s="42"/>
      <c r="EJ234" s="42"/>
      <c r="EK234" s="42"/>
      <c r="EL234" s="42"/>
      <c r="EM234" s="42"/>
      <c r="EN234" s="42"/>
      <c r="EO234" s="42"/>
      <c r="EP234" s="42"/>
      <c r="EQ234" s="42"/>
      <c r="ER234" s="42"/>
      <c r="ES234" s="42"/>
      <c r="ET234" s="42"/>
      <c r="EU234" s="42"/>
      <c r="EV234" s="42"/>
      <c r="EW234" s="42"/>
      <c r="EX234" s="42"/>
      <c r="EY234" s="42"/>
      <c r="EZ234" s="42"/>
      <c r="FA234" s="42"/>
      <c r="FB234" s="42"/>
      <c r="FC234" s="42"/>
      <c r="FD234" s="42"/>
      <c r="FE234" s="42"/>
      <c r="FF234" s="42"/>
      <c r="FG234" s="42"/>
      <c r="FH234" s="42"/>
      <c r="FI234" s="42"/>
      <c r="FJ234" s="42"/>
      <c r="FK234" s="42"/>
      <c r="FL234" s="42"/>
      <c r="FM234" s="42"/>
      <c r="FN234" s="42"/>
      <c r="FO234" s="42"/>
      <c r="FP234" s="42"/>
      <c r="FQ234" s="42"/>
      <c r="FR234" s="42"/>
      <c r="FS234" s="42"/>
      <c r="FT234" s="42"/>
      <c r="FU234" s="42"/>
      <c r="FV234" s="42"/>
      <c r="FW234" s="42"/>
      <c r="FX234" s="42"/>
      <c r="FY234" s="42"/>
      <c r="FZ234" s="42"/>
      <c r="GA234" s="42"/>
      <c r="GB234" s="42"/>
      <c r="GC234" s="42"/>
      <c r="GD234" s="42"/>
      <c r="GE234" s="42"/>
      <c r="GF234" s="42"/>
      <c r="GG234" s="42"/>
      <c r="GH234" s="42"/>
      <c r="GI234" s="42"/>
      <c r="GJ234" s="42"/>
      <c r="GK234" s="42"/>
      <c r="GL234" s="42"/>
      <c r="GM234" s="42"/>
      <c r="GN234" s="42"/>
      <c r="GO234" s="42"/>
      <c r="GP234" s="42"/>
      <c r="GQ234" s="42"/>
      <c r="GR234" s="42"/>
      <c r="GS234" s="42"/>
      <c r="GT234" s="42"/>
      <c r="GU234" s="42"/>
      <c r="GV234" s="42"/>
      <c r="GW234" s="42"/>
      <c r="GX234" s="42"/>
      <c r="GY234" s="42"/>
      <c r="GZ234" s="42"/>
      <c r="HA234" s="42"/>
      <c r="HB234" s="42"/>
      <c r="HC234" s="42"/>
      <c r="HD234" s="42"/>
      <c r="HE234" s="42"/>
      <c r="HF234" s="42"/>
      <c r="HG234" s="42"/>
      <c r="HH234" s="42"/>
      <c r="HI234" s="42"/>
      <c r="HJ234" s="42"/>
      <c r="HK234" s="42"/>
      <c r="HL234" s="42"/>
      <c r="HM234" s="42"/>
      <c r="HN234" s="42"/>
      <c r="HO234" s="42"/>
      <c r="HP234" s="42"/>
      <c r="HQ234" s="42"/>
      <c r="HR234" s="42"/>
      <c r="HS234" s="42"/>
      <c r="HT234" s="42"/>
      <c r="HU234" s="42"/>
      <c r="HV234" s="42"/>
      <c r="HW234" s="42"/>
      <c r="HX234" s="42"/>
      <c r="HY234" s="42"/>
      <c r="HZ234" s="42"/>
      <c r="IA234" s="42"/>
      <c r="IB234" s="42"/>
      <c r="IC234" s="42"/>
      <c r="ID234" s="42"/>
      <c r="IE234" s="42"/>
      <c r="IF234" s="43"/>
      <c r="IG234" s="44"/>
      <c r="IH234" s="44"/>
      <c r="II234" s="44"/>
      <c r="IJ234" s="44"/>
    </row>
    <row r="235" s="24" customFormat="1" ht="15.75" spans="2:244">
      <c r="B235" s="38"/>
      <c r="C235" s="117"/>
      <c r="D235" s="118"/>
      <c r="E235" s="118"/>
      <c r="F235" s="41"/>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2"/>
      <c r="CI235" s="42"/>
      <c r="CJ235" s="42"/>
      <c r="CK235" s="42"/>
      <c r="CL235" s="42"/>
      <c r="CM235" s="42"/>
      <c r="CN235" s="42"/>
      <c r="CO235" s="42"/>
      <c r="CP235" s="42"/>
      <c r="CQ235" s="42"/>
      <c r="CR235" s="42"/>
      <c r="CS235" s="42"/>
      <c r="CT235" s="42"/>
      <c r="CU235" s="42"/>
      <c r="CV235" s="42"/>
      <c r="CW235" s="42"/>
      <c r="CX235" s="42"/>
      <c r="CY235" s="42"/>
      <c r="CZ235" s="42"/>
      <c r="DA235" s="42"/>
      <c r="DB235" s="42"/>
      <c r="DC235" s="42"/>
      <c r="DD235" s="42"/>
      <c r="DE235" s="42"/>
      <c r="DF235" s="42"/>
      <c r="DG235" s="42"/>
      <c r="DH235" s="42"/>
      <c r="DI235" s="42"/>
      <c r="DJ235" s="42"/>
      <c r="DK235" s="42"/>
      <c r="DL235" s="42"/>
      <c r="DM235" s="42"/>
      <c r="DN235" s="42"/>
      <c r="DO235" s="42"/>
      <c r="DP235" s="42"/>
      <c r="DQ235" s="42"/>
      <c r="DR235" s="42"/>
      <c r="DS235" s="42"/>
      <c r="DT235" s="42"/>
      <c r="DU235" s="42"/>
      <c r="DV235" s="42"/>
      <c r="DW235" s="42"/>
      <c r="DX235" s="42"/>
      <c r="DY235" s="42"/>
      <c r="DZ235" s="42"/>
      <c r="EA235" s="42"/>
      <c r="EB235" s="42"/>
      <c r="EC235" s="42"/>
      <c r="ED235" s="42"/>
      <c r="EE235" s="42"/>
      <c r="EF235" s="42"/>
      <c r="EG235" s="42"/>
      <c r="EH235" s="42"/>
      <c r="EI235" s="42"/>
      <c r="EJ235" s="42"/>
      <c r="EK235" s="42"/>
      <c r="EL235" s="42"/>
      <c r="EM235" s="42"/>
      <c r="EN235" s="42"/>
      <c r="EO235" s="42"/>
      <c r="EP235" s="42"/>
      <c r="EQ235" s="42"/>
      <c r="ER235" s="42"/>
      <c r="ES235" s="42"/>
      <c r="ET235" s="42"/>
      <c r="EU235" s="42"/>
      <c r="EV235" s="42"/>
      <c r="EW235" s="42"/>
      <c r="EX235" s="42"/>
      <c r="EY235" s="42"/>
      <c r="EZ235" s="42"/>
      <c r="FA235" s="42"/>
      <c r="FB235" s="42"/>
      <c r="FC235" s="42"/>
      <c r="FD235" s="42"/>
      <c r="FE235" s="42"/>
      <c r="FF235" s="42"/>
      <c r="FG235" s="42"/>
      <c r="FH235" s="42"/>
      <c r="FI235" s="42"/>
      <c r="FJ235" s="42"/>
      <c r="FK235" s="42"/>
      <c r="FL235" s="42"/>
      <c r="FM235" s="42"/>
      <c r="FN235" s="42"/>
      <c r="FO235" s="42"/>
      <c r="FP235" s="42"/>
      <c r="FQ235" s="42"/>
      <c r="FR235" s="42"/>
      <c r="FS235" s="42"/>
      <c r="FT235" s="42"/>
      <c r="FU235" s="42"/>
      <c r="FV235" s="42"/>
      <c r="FW235" s="42"/>
      <c r="FX235" s="42"/>
      <c r="FY235" s="42"/>
      <c r="FZ235" s="42"/>
      <c r="GA235" s="42"/>
      <c r="GB235" s="42"/>
      <c r="GC235" s="42"/>
      <c r="GD235" s="42"/>
      <c r="GE235" s="42"/>
      <c r="GF235" s="42"/>
      <c r="GG235" s="42"/>
      <c r="GH235" s="42"/>
      <c r="GI235" s="42"/>
      <c r="GJ235" s="42"/>
      <c r="GK235" s="42"/>
      <c r="GL235" s="42"/>
      <c r="GM235" s="42"/>
      <c r="GN235" s="42"/>
      <c r="GO235" s="42"/>
      <c r="GP235" s="42"/>
      <c r="GQ235" s="42"/>
      <c r="GR235" s="42"/>
      <c r="GS235" s="42"/>
      <c r="GT235" s="42"/>
      <c r="GU235" s="42"/>
      <c r="GV235" s="42"/>
      <c r="GW235" s="42"/>
      <c r="GX235" s="42"/>
      <c r="GY235" s="42"/>
      <c r="GZ235" s="42"/>
      <c r="HA235" s="42"/>
      <c r="HB235" s="42"/>
      <c r="HC235" s="42"/>
      <c r="HD235" s="42"/>
      <c r="HE235" s="42"/>
      <c r="HF235" s="42"/>
      <c r="HG235" s="42"/>
      <c r="HH235" s="42"/>
      <c r="HI235" s="42"/>
      <c r="HJ235" s="42"/>
      <c r="HK235" s="42"/>
      <c r="HL235" s="42"/>
      <c r="HM235" s="42"/>
      <c r="HN235" s="42"/>
      <c r="HO235" s="42"/>
      <c r="HP235" s="42"/>
      <c r="HQ235" s="42"/>
      <c r="HR235" s="42"/>
      <c r="HS235" s="42"/>
      <c r="HT235" s="42"/>
      <c r="HU235" s="42"/>
      <c r="HV235" s="42"/>
      <c r="HW235" s="42"/>
      <c r="HX235" s="42"/>
      <c r="HY235" s="42"/>
      <c r="HZ235" s="42"/>
      <c r="IA235" s="42"/>
      <c r="IB235" s="42"/>
      <c r="IC235" s="42"/>
      <c r="ID235" s="42"/>
      <c r="IE235" s="42"/>
      <c r="IF235" s="43"/>
      <c r="IG235" s="44"/>
      <c r="IH235" s="44"/>
      <c r="II235" s="44"/>
      <c r="IJ235" s="44"/>
    </row>
    <row r="236" s="24" customFormat="1" ht="15.75" spans="2:244">
      <c r="B236" s="38"/>
      <c r="C236" s="117"/>
      <c r="D236" s="118"/>
      <c r="E236" s="118"/>
      <c r="F236" s="41"/>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c r="CL236" s="42"/>
      <c r="CM236" s="42"/>
      <c r="CN236" s="42"/>
      <c r="CO236" s="42"/>
      <c r="CP236" s="42"/>
      <c r="CQ236" s="42"/>
      <c r="CR236" s="42"/>
      <c r="CS236" s="42"/>
      <c r="CT236" s="42"/>
      <c r="CU236" s="42"/>
      <c r="CV236" s="42"/>
      <c r="CW236" s="42"/>
      <c r="CX236" s="42"/>
      <c r="CY236" s="42"/>
      <c r="CZ236" s="42"/>
      <c r="DA236" s="42"/>
      <c r="DB236" s="42"/>
      <c r="DC236" s="42"/>
      <c r="DD236" s="42"/>
      <c r="DE236" s="42"/>
      <c r="DF236" s="42"/>
      <c r="DG236" s="42"/>
      <c r="DH236" s="42"/>
      <c r="DI236" s="42"/>
      <c r="DJ236" s="42"/>
      <c r="DK236" s="42"/>
      <c r="DL236" s="42"/>
      <c r="DM236" s="42"/>
      <c r="DN236" s="42"/>
      <c r="DO236" s="42"/>
      <c r="DP236" s="42"/>
      <c r="DQ236" s="42"/>
      <c r="DR236" s="42"/>
      <c r="DS236" s="42"/>
      <c r="DT236" s="42"/>
      <c r="DU236" s="42"/>
      <c r="DV236" s="42"/>
      <c r="DW236" s="42"/>
      <c r="DX236" s="42"/>
      <c r="DY236" s="42"/>
      <c r="DZ236" s="42"/>
      <c r="EA236" s="42"/>
      <c r="EB236" s="42"/>
      <c r="EC236" s="42"/>
      <c r="ED236" s="42"/>
      <c r="EE236" s="42"/>
      <c r="EF236" s="42"/>
      <c r="EG236" s="42"/>
      <c r="EH236" s="42"/>
      <c r="EI236" s="42"/>
      <c r="EJ236" s="42"/>
      <c r="EK236" s="42"/>
      <c r="EL236" s="42"/>
      <c r="EM236" s="42"/>
      <c r="EN236" s="42"/>
      <c r="EO236" s="42"/>
      <c r="EP236" s="42"/>
      <c r="EQ236" s="42"/>
      <c r="ER236" s="42"/>
      <c r="ES236" s="42"/>
      <c r="ET236" s="42"/>
      <c r="EU236" s="42"/>
      <c r="EV236" s="42"/>
      <c r="EW236" s="42"/>
      <c r="EX236" s="42"/>
      <c r="EY236" s="42"/>
      <c r="EZ236" s="42"/>
      <c r="FA236" s="42"/>
      <c r="FB236" s="42"/>
      <c r="FC236" s="42"/>
      <c r="FD236" s="42"/>
      <c r="FE236" s="42"/>
      <c r="FF236" s="42"/>
      <c r="FG236" s="42"/>
      <c r="FH236" s="42"/>
      <c r="FI236" s="42"/>
      <c r="FJ236" s="42"/>
      <c r="FK236" s="42"/>
      <c r="FL236" s="42"/>
      <c r="FM236" s="42"/>
      <c r="FN236" s="42"/>
      <c r="FO236" s="42"/>
      <c r="FP236" s="42"/>
      <c r="FQ236" s="42"/>
      <c r="FR236" s="42"/>
      <c r="FS236" s="42"/>
      <c r="FT236" s="42"/>
      <c r="FU236" s="42"/>
      <c r="FV236" s="42"/>
      <c r="FW236" s="42"/>
      <c r="FX236" s="42"/>
      <c r="FY236" s="42"/>
      <c r="FZ236" s="42"/>
      <c r="GA236" s="42"/>
      <c r="GB236" s="42"/>
      <c r="GC236" s="42"/>
      <c r="GD236" s="42"/>
      <c r="GE236" s="42"/>
      <c r="GF236" s="42"/>
      <c r="GG236" s="42"/>
      <c r="GH236" s="42"/>
      <c r="GI236" s="42"/>
      <c r="GJ236" s="42"/>
      <c r="GK236" s="42"/>
      <c r="GL236" s="42"/>
      <c r="GM236" s="42"/>
      <c r="GN236" s="42"/>
      <c r="GO236" s="42"/>
      <c r="GP236" s="42"/>
      <c r="GQ236" s="42"/>
      <c r="GR236" s="42"/>
      <c r="GS236" s="42"/>
      <c r="GT236" s="42"/>
      <c r="GU236" s="42"/>
      <c r="GV236" s="42"/>
      <c r="GW236" s="42"/>
      <c r="GX236" s="42"/>
      <c r="GY236" s="42"/>
      <c r="GZ236" s="42"/>
      <c r="HA236" s="42"/>
      <c r="HB236" s="42"/>
      <c r="HC236" s="42"/>
      <c r="HD236" s="42"/>
      <c r="HE236" s="42"/>
      <c r="HF236" s="42"/>
      <c r="HG236" s="42"/>
      <c r="HH236" s="42"/>
      <c r="HI236" s="42"/>
      <c r="HJ236" s="42"/>
      <c r="HK236" s="42"/>
      <c r="HL236" s="42"/>
      <c r="HM236" s="42"/>
      <c r="HN236" s="42"/>
      <c r="HO236" s="42"/>
      <c r="HP236" s="42"/>
      <c r="HQ236" s="42"/>
      <c r="HR236" s="42"/>
      <c r="HS236" s="42"/>
      <c r="HT236" s="42"/>
      <c r="HU236" s="42"/>
      <c r="HV236" s="42"/>
      <c r="HW236" s="42"/>
      <c r="HX236" s="42"/>
      <c r="HY236" s="42"/>
      <c r="HZ236" s="42"/>
      <c r="IA236" s="42"/>
      <c r="IB236" s="42"/>
      <c r="IC236" s="42"/>
      <c r="ID236" s="42"/>
      <c r="IE236" s="42"/>
      <c r="IF236" s="43"/>
      <c r="IG236" s="44"/>
      <c r="IH236" s="44"/>
      <c r="II236" s="44"/>
      <c r="IJ236" s="44"/>
    </row>
    <row r="237" s="24" customFormat="1" ht="15.75" spans="2:244">
      <c r="B237" s="38"/>
      <c r="C237" s="117"/>
      <c r="D237" s="118"/>
      <c r="E237" s="118"/>
      <c r="F237" s="41"/>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c r="BZ237" s="42"/>
      <c r="CA237" s="42"/>
      <c r="CB237" s="42"/>
      <c r="CC237" s="42"/>
      <c r="CD237" s="42"/>
      <c r="CE237" s="42"/>
      <c r="CF237" s="42"/>
      <c r="CG237" s="42"/>
      <c r="CH237" s="42"/>
      <c r="CI237" s="42"/>
      <c r="CJ237" s="42"/>
      <c r="CK237" s="42"/>
      <c r="CL237" s="42"/>
      <c r="CM237" s="42"/>
      <c r="CN237" s="42"/>
      <c r="CO237" s="42"/>
      <c r="CP237" s="42"/>
      <c r="CQ237" s="42"/>
      <c r="CR237" s="42"/>
      <c r="CS237" s="42"/>
      <c r="CT237" s="42"/>
      <c r="CU237" s="42"/>
      <c r="CV237" s="42"/>
      <c r="CW237" s="42"/>
      <c r="CX237" s="42"/>
      <c r="CY237" s="42"/>
      <c r="CZ237" s="42"/>
      <c r="DA237" s="42"/>
      <c r="DB237" s="42"/>
      <c r="DC237" s="42"/>
      <c r="DD237" s="42"/>
      <c r="DE237" s="42"/>
      <c r="DF237" s="42"/>
      <c r="DG237" s="42"/>
      <c r="DH237" s="42"/>
      <c r="DI237" s="42"/>
      <c r="DJ237" s="42"/>
      <c r="DK237" s="42"/>
      <c r="DL237" s="42"/>
      <c r="DM237" s="42"/>
      <c r="DN237" s="42"/>
      <c r="DO237" s="42"/>
      <c r="DP237" s="42"/>
      <c r="DQ237" s="42"/>
      <c r="DR237" s="42"/>
      <c r="DS237" s="42"/>
      <c r="DT237" s="42"/>
      <c r="DU237" s="42"/>
      <c r="DV237" s="42"/>
      <c r="DW237" s="42"/>
      <c r="DX237" s="42"/>
      <c r="DY237" s="42"/>
      <c r="DZ237" s="42"/>
      <c r="EA237" s="42"/>
      <c r="EB237" s="42"/>
      <c r="EC237" s="42"/>
      <c r="ED237" s="42"/>
      <c r="EE237" s="42"/>
      <c r="EF237" s="42"/>
      <c r="EG237" s="42"/>
      <c r="EH237" s="42"/>
      <c r="EI237" s="42"/>
      <c r="EJ237" s="42"/>
      <c r="EK237" s="42"/>
      <c r="EL237" s="42"/>
      <c r="EM237" s="42"/>
      <c r="EN237" s="42"/>
      <c r="EO237" s="42"/>
      <c r="EP237" s="42"/>
      <c r="EQ237" s="42"/>
      <c r="ER237" s="42"/>
      <c r="ES237" s="42"/>
      <c r="ET237" s="42"/>
      <c r="EU237" s="42"/>
      <c r="EV237" s="42"/>
      <c r="EW237" s="42"/>
      <c r="EX237" s="42"/>
      <c r="EY237" s="42"/>
      <c r="EZ237" s="42"/>
      <c r="FA237" s="42"/>
      <c r="FB237" s="42"/>
      <c r="FC237" s="42"/>
      <c r="FD237" s="42"/>
      <c r="FE237" s="42"/>
      <c r="FF237" s="42"/>
      <c r="FG237" s="42"/>
      <c r="FH237" s="42"/>
      <c r="FI237" s="42"/>
      <c r="FJ237" s="42"/>
      <c r="FK237" s="42"/>
      <c r="FL237" s="42"/>
      <c r="FM237" s="42"/>
      <c r="FN237" s="42"/>
      <c r="FO237" s="42"/>
      <c r="FP237" s="42"/>
      <c r="FQ237" s="42"/>
      <c r="FR237" s="42"/>
      <c r="FS237" s="42"/>
      <c r="FT237" s="42"/>
      <c r="FU237" s="42"/>
      <c r="FV237" s="42"/>
      <c r="FW237" s="42"/>
      <c r="FX237" s="42"/>
      <c r="FY237" s="42"/>
      <c r="FZ237" s="42"/>
      <c r="GA237" s="42"/>
      <c r="GB237" s="42"/>
      <c r="GC237" s="42"/>
      <c r="GD237" s="42"/>
      <c r="GE237" s="42"/>
      <c r="GF237" s="42"/>
      <c r="GG237" s="42"/>
      <c r="GH237" s="42"/>
      <c r="GI237" s="42"/>
      <c r="GJ237" s="42"/>
      <c r="GK237" s="42"/>
      <c r="GL237" s="42"/>
      <c r="GM237" s="42"/>
      <c r="GN237" s="42"/>
      <c r="GO237" s="42"/>
      <c r="GP237" s="42"/>
      <c r="GQ237" s="42"/>
      <c r="GR237" s="42"/>
      <c r="GS237" s="42"/>
      <c r="GT237" s="42"/>
      <c r="GU237" s="42"/>
      <c r="GV237" s="42"/>
      <c r="GW237" s="42"/>
      <c r="GX237" s="42"/>
      <c r="GY237" s="42"/>
      <c r="GZ237" s="42"/>
      <c r="HA237" s="42"/>
      <c r="HB237" s="42"/>
      <c r="HC237" s="42"/>
      <c r="HD237" s="42"/>
      <c r="HE237" s="42"/>
      <c r="HF237" s="42"/>
      <c r="HG237" s="42"/>
      <c r="HH237" s="42"/>
      <c r="HI237" s="42"/>
      <c r="HJ237" s="42"/>
      <c r="HK237" s="42"/>
      <c r="HL237" s="42"/>
      <c r="HM237" s="42"/>
      <c r="HN237" s="42"/>
      <c r="HO237" s="42"/>
      <c r="HP237" s="42"/>
      <c r="HQ237" s="42"/>
      <c r="HR237" s="42"/>
      <c r="HS237" s="42"/>
      <c r="HT237" s="42"/>
      <c r="HU237" s="42"/>
      <c r="HV237" s="42"/>
      <c r="HW237" s="42"/>
      <c r="HX237" s="42"/>
      <c r="HY237" s="42"/>
      <c r="HZ237" s="42"/>
      <c r="IA237" s="42"/>
      <c r="IB237" s="42"/>
      <c r="IC237" s="42"/>
      <c r="ID237" s="42"/>
      <c r="IE237" s="42"/>
      <c r="IF237" s="43"/>
      <c r="IG237" s="44"/>
      <c r="IH237" s="44"/>
      <c r="II237" s="44"/>
      <c r="IJ237" s="44"/>
    </row>
    <row r="238" s="24" customFormat="1" ht="15.75" spans="2:244">
      <c r="B238" s="38"/>
      <c r="C238" s="117"/>
      <c r="D238" s="118"/>
      <c r="E238" s="118"/>
      <c r="F238" s="41"/>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c r="BZ238" s="42"/>
      <c r="CA238" s="42"/>
      <c r="CB238" s="42"/>
      <c r="CC238" s="42"/>
      <c r="CD238" s="42"/>
      <c r="CE238" s="42"/>
      <c r="CF238" s="42"/>
      <c r="CG238" s="42"/>
      <c r="CH238" s="42"/>
      <c r="CI238" s="42"/>
      <c r="CJ238" s="42"/>
      <c r="CK238" s="42"/>
      <c r="CL238" s="42"/>
      <c r="CM238" s="42"/>
      <c r="CN238" s="42"/>
      <c r="CO238" s="42"/>
      <c r="CP238" s="42"/>
      <c r="CQ238" s="42"/>
      <c r="CR238" s="42"/>
      <c r="CS238" s="42"/>
      <c r="CT238" s="42"/>
      <c r="CU238" s="42"/>
      <c r="CV238" s="42"/>
      <c r="CW238" s="42"/>
      <c r="CX238" s="42"/>
      <c r="CY238" s="42"/>
      <c r="CZ238" s="42"/>
      <c r="DA238" s="42"/>
      <c r="DB238" s="42"/>
      <c r="DC238" s="42"/>
      <c r="DD238" s="42"/>
      <c r="DE238" s="42"/>
      <c r="DF238" s="42"/>
      <c r="DG238" s="42"/>
      <c r="DH238" s="42"/>
      <c r="DI238" s="42"/>
      <c r="DJ238" s="42"/>
      <c r="DK238" s="42"/>
      <c r="DL238" s="42"/>
      <c r="DM238" s="42"/>
      <c r="DN238" s="42"/>
      <c r="DO238" s="42"/>
      <c r="DP238" s="42"/>
      <c r="DQ238" s="42"/>
      <c r="DR238" s="42"/>
      <c r="DS238" s="42"/>
      <c r="DT238" s="42"/>
      <c r="DU238" s="42"/>
      <c r="DV238" s="42"/>
      <c r="DW238" s="42"/>
      <c r="DX238" s="42"/>
      <c r="DY238" s="42"/>
      <c r="DZ238" s="42"/>
      <c r="EA238" s="42"/>
      <c r="EB238" s="42"/>
      <c r="EC238" s="42"/>
      <c r="ED238" s="42"/>
      <c r="EE238" s="42"/>
      <c r="EF238" s="42"/>
      <c r="EG238" s="42"/>
      <c r="EH238" s="42"/>
      <c r="EI238" s="42"/>
      <c r="EJ238" s="42"/>
      <c r="EK238" s="42"/>
      <c r="EL238" s="42"/>
      <c r="EM238" s="42"/>
      <c r="EN238" s="42"/>
      <c r="EO238" s="42"/>
      <c r="EP238" s="42"/>
      <c r="EQ238" s="42"/>
      <c r="ER238" s="42"/>
      <c r="ES238" s="42"/>
      <c r="ET238" s="42"/>
      <c r="EU238" s="42"/>
      <c r="EV238" s="42"/>
      <c r="EW238" s="42"/>
      <c r="EX238" s="42"/>
      <c r="EY238" s="42"/>
      <c r="EZ238" s="42"/>
      <c r="FA238" s="42"/>
      <c r="FB238" s="42"/>
      <c r="FC238" s="42"/>
      <c r="FD238" s="42"/>
      <c r="FE238" s="42"/>
      <c r="FF238" s="42"/>
      <c r="FG238" s="42"/>
      <c r="FH238" s="42"/>
      <c r="FI238" s="42"/>
      <c r="FJ238" s="42"/>
      <c r="FK238" s="42"/>
      <c r="FL238" s="42"/>
      <c r="FM238" s="42"/>
      <c r="FN238" s="42"/>
      <c r="FO238" s="42"/>
      <c r="FP238" s="42"/>
      <c r="FQ238" s="42"/>
      <c r="FR238" s="42"/>
      <c r="FS238" s="42"/>
      <c r="FT238" s="42"/>
      <c r="FU238" s="42"/>
      <c r="FV238" s="42"/>
      <c r="FW238" s="42"/>
      <c r="FX238" s="42"/>
      <c r="FY238" s="42"/>
      <c r="FZ238" s="42"/>
      <c r="GA238" s="42"/>
      <c r="GB238" s="42"/>
      <c r="GC238" s="42"/>
      <c r="GD238" s="42"/>
      <c r="GE238" s="42"/>
      <c r="GF238" s="42"/>
      <c r="GG238" s="42"/>
      <c r="GH238" s="42"/>
      <c r="GI238" s="42"/>
      <c r="GJ238" s="42"/>
      <c r="GK238" s="42"/>
      <c r="GL238" s="42"/>
      <c r="GM238" s="42"/>
      <c r="GN238" s="42"/>
      <c r="GO238" s="42"/>
      <c r="GP238" s="42"/>
      <c r="GQ238" s="42"/>
      <c r="GR238" s="42"/>
      <c r="GS238" s="42"/>
      <c r="GT238" s="42"/>
      <c r="GU238" s="42"/>
      <c r="GV238" s="42"/>
      <c r="GW238" s="42"/>
      <c r="GX238" s="42"/>
      <c r="GY238" s="42"/>
      <c r="GZ238" s="42"/>
      <c r="HA238" s="42"/>
      <c r="HB238" s="42"/>
      <c r="HC238" s="42"/>
      <c r="HD238" s="42"/>
      <c r="HE238" s="42"/>
      <c r="HF238" s="42"/>
      <c r="HG238" s="42"/>
      <c r="HH238" s="42"/>
      <c r="HI238" s="42"/>
      <c r="HJ238" s="42"/>
      <c r="HK238" s="42"/>
      <c r="HL238" s="42"/>
      <c r="HM238" s="42"/>
      <c r="HN238" s="42"/>
      <c r="HO238" s="42"/>
      <c r="HP238" s="42"/>
      <c r="HQ238" s="42"/>
      <c r="HR238" s="42"/>
      <c r="HS238" s="42"/>
      <c r="HT238" s="42"/>
      <c r="HU238" s="42"/>
      <c r="HV238" s="42"/>
      <c r="HW238" s="42"/>
      <c r="HX238" s="42"/>
      <c r="HY238" s="42"/>
      <c r="HZ238" s="42"/>
      <c r="IA238" s="42"/>
      <c r="IB238" s="42"/>
      <c r="IC238" s="42"/>
      <c r="ID238" s="42"/>
      <c r="IE238" s="42"/>
      <c r="IF238" s="43"/>
      <c r="IG238" s="44"/>
      <c r="IH238" s="44"/>
      <c r="II238" s="44"/>
      <c r="IJ238" s="44"/>
    </row>
    <row r="239" s="24" customFormat="1" ht="15.75" spans="2:244">
      <c r="B239" s="38"/>
      <c r="C239" s="117"/>
      <c r="D239" s="118"/>
      <c r="E239" s="118"/>
      <c r="F239" s="41"/>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c r="BZ239" s="42"/>
      <c r="CA239" s="42"/>
      <c r="CB239" s="42"/>
      <c r="CC239" s="42"/>
      <c r="CD239" s="42"/>
      <c r="CE239" s="42"/>
      <c r="CF239" s="42"/>
      <c r="CG239" s="42"/>
      <c r="CH239" s="42"/>
      <c r="CI239" s="42"/>
      <c r="CJ239" s="42"/>
      <c r="CK239" s="42"/>
      <c r="CL239" s="42"/>
      <c r="CM239" s="42"/>
      <c r="CN239" s="42"/>
      <c r="CO239" s="42"/>
      <c r="CP239" s="42"/>
      <c r="CQ239" s="42"/>
      <c r="CR239" s="42"/>
      <c r="CS239" s="42"/>
      <c r="CT239" s="42"/>
      <c r="CU239" s="42"/>
      <c r="CV239" s="42"/>
      <c r="CW239" s="42"/>
      <c r="CX239" s="42"/>
      <c r="CY239" s="42"/>
      <c r="CZ239" s="42"/>
      <c r="DA239" s="42"/>
      <c r="DB239" s="42"/>
      <c r="DC239" s="42"/>
      <c r="DD239" s="42"/>
      <c r="DE239" s="42"/>
      <c r="DF239" s="42"/>
      <c r="DG239" s="42"/>
      <c r="DH239" s="42"/>
      <c r="DI239" s="42"/>
      <c r="DJ239" s="42"/>
      <c r="DK239" s="42"/>
      <c r="DL239" s="42"/>
      <c r="DM239" s="42"/>
      <c r="DN239" s="42"/>
      <c r="DO239" s="42"/>
      <c r="DP239" s="42"/>
      <c r="DQ239" s="42"/>
      <c r="DR239" s="42"/>
      <c r="DS239" s="42"/>
      <c r="DT239" s="42"/>
      <c r="DU239" s="42"/>
      <c r="DV239" s="42"/>
      <c r="DW239" s="42"/>
      <c r="DX239" s="42"/>
      <c r="DY239" s="42"/>
      <c r="DZ239" s="42"/>
      <c r="EA239" s="42"/>
      <c r="EB239" s="42"/>
      <c r="EC239" s="42"/>
      <c r="ED239" s="42"/>
      <c r="EE239" s="42"/>
      <c r="EF239" s="42"/>
      <c r="EG239" s="42"/>
      <c r="EH239" s="42"/>
      <c r="EI239" s="42"/>
      <c r="EJ239" s="42"/>
      <c r="EK239" s="42"/>
      <c r="EL239" s="42"/>
      <c r="EM239" s="42"/>
      <c r="EN239" s="42"/>
      <c r="EO239" s="42"/>
      <c r="EP239" s="42"/>
      <c r="EQ239" s="42"/>
      <c r="ER239" s="42"/>
      <c r="ES239" s="42"/>
      <c r="ET239" s="42"/>
      <c r="EU239" s="42"/>
      <c r="EV239" s="42"/>
      <c r="EW239" s="42"/>
      <c r="EX239" s="42"/>
      <c r="EY239" s="42"/>
      <c r="EZ239" s="42"/>
      <c r="FA239" s="42"/>
      <c r="FB239" s="42"/>
      <c r="FC239" s="42"/>
      <c r="FD239" s="42"/>
      <c r="FE239" s="42"/>
      <c r="FF239" s="42"/>
      <c r="FG239" s="42"/>
      <c r="FH239" s="42"/>
      <c r="FI239" s="42"/>
      <c r="FJ239" s="42"/>
      <c r="FK239" s="42"/>
      <c r="FL239" s="42"/>
      <c r="FM239" s="42"/>
      <c r="FN239" s="42"/>
      <c r="FO239" s="42"/>
      <c r="FP239" s="42"/>
      <c r="FQ239" s="42"/>
      <c r="FR239" s="42"/>
      <c r="FS239" s="42"/>
      <c r="FT239" s="42"/>
      <c r="FU239" s="42"/>
      <c r="FV239" s="42"/>
      <c r="FW239" s="42"/>
      <c r="FX239" s="42"/>
      <c r="FY239" s="42"/>
      <c r="FZ239" s="42"/>
      <c r="GA239" s="42"/>
      <c r="GB239" s="42"/>
      <c r="GC239" s="42"/>
      <c r="GD239" s="42"/>
      <c r="GE239" s="42"/>
      <c r="GF239" s="42"/>
      <c r="GG239" s="42"/>
      <c r="GH239" s="42"/>
      <c r="GI239" s="42"/>
      <c r="GJ239" s="42"/>
      <c r="GK239" s="42"/>
      <c r="GL239" s="42"/>
      <c r="GM239" s="42"/>
      <c r="GN239" s="42"/>
      <c r="GO239" s="42"/>
      <c r="GP239" s="42"/>
      <c r="GQ239" s="42"/>
      <c r="GR239" s="42"/>
      <c r="GS239" s="42"/>
      <c r="GT239" s="42"/>
      <c r="GU239" s="42"/>
      <c r="GV239" s="42"/>
      <c r="GW239" s="42"/>
      <c r="GX239" s="42"/>
      <c r="GY239" s="42"/>
      <c r="GZ239" s="42"/>
      <c r="HA239" s="42"/>
      <c r="HB239" s="42"/>
      <c r="HC239" s="42"/>
      <c r="HD239" s="42"/>
      <c r="HE239" s="42"/>
      <c r="HF239" s="42"/>
      <c r="HG239" s="42"/>
      <c r="HH239" s="42"/>
      <c r="HI239" s="42"/>
      <c r="HJ239" s="42"/>
      <c r="HK239" s="42"/>
      <c r="HL239" s="42"/>
      <c r="HM239" s="42"/>
      <c r="HN239" s="42"/>
      <c r="HO239" s="42"/>
      <c r="HP239" s="42"/>
      <c r="HQ239" s="42"/>
      <c r="HR239" s="42"/>
      <c r="HS239" s="42"/>
      <c r="HT239" s="42"/>
      <c r="HU239" s="42"/>
      <c r="HV239" s="42"/>
      <c r="HW239" s="42"/>
      <c r="HX239" s="42"/>
      <c r="HY239" s="42"/>
      <c r="HZ239" s="42"/>
      <c r="IA239" s="42"/>
      <c r="IB239" s="42"/>
      <c r="IC239" s="42"/>
      <c r="ID239" s="42"/>
      <c r="IE239" s="42"/>
      <c r="IF239" s="43"/>
      <c r="IG239" s="44"/>
      <c r="IH239" s="44"/>
      <c r="II239" s="44"/>
      <c r="IJ239" s="44"/>
    </row>
    <row r="240" s="24" customFormat="1" ht="15.75" spans="2:244">
      <c r="B240" s="38"/>
      <c r="C240" s="117"/>
      <c r="D240" s="118"/>
      <c r="E240" s="118"/>
      <c r="F240" s="41"/>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c r="BZ240" s="42"/>
      <c r="CA240" s="42"/>
      <c r="CB240" s="42"/>
      <c r="CC240" s="42"/>
      <c r="CD240" s="42"/>
      <c r="CE240" s="42"/>
      <c r="CF240" s="42"/>
      <c r="CG240" s="42"/>
      <c r="CH240" s="42"/>
      <c r="CI240" s="42"/>
      <c r="CJ240" s="42"/>
      <c r="CK240" s="42"/>
      <c r="CL240" s="42"/>
      <c r="CM240" s="42"/>
      <c r="CN240" s="42"/>
      <c r="CO240" s="42"/>
      <c r="CP240" s="42"/>
      <c r="CQ240" s="42"/>
      <c r="CR240" s="42"/>
      <c r="CS240" s="42"/>
      <c r="CT240" s="42"/>
      <c r="CU240" s="42"/>
      <c r="CV240" s="42"/>
      <c r="CW240" s="42"/>
      <c r="CX240" s="42"/>
      <c r="CY240" s="42"/>
      <c r="CZ240" s="42"/>
      <c r="DA240" s="42"/>
      <c r="DB240" s="42"/>
      <c r="DC240" s="42"/>
      <c r="DD240" s="42"/>
      <c r="DE240" s="42"/>
      <c r="DF240" s="42"/>
      <c r="DG240" s="42"/>
      <c r="DH240" s="42"/>
      <c r="DI240" s="42"/>
      <c r="DJ240" s="42"/>
      <c r="DK240" s="42"/>
      <c r="DL240" s="42"/>
      <c r="DM240" s="42"/>
      <c r="DN240" s="42"/>
      <c r="DO240" s="42"/>
      <c r="DP240" s="42"/>
      <c r="DQ240" s="42"/>
      <c r="DR240" s="42"/>
      <c r="DS240" s="42"/>
      <c r="DT240" s="42"/>
      <c r="DU240" s="42"/>
      <c r="DV240" s="42"/>
      <c r="DW240" s="42"/>
      <c r="DX240" s="42"/>
      <c r="DY240" s="42"/>
      <c r="DZ240" s="42"/>
      <c r="EA240" s="42"/>
      <c r="EB240" s="42"/>
      <c r="EC240" s="42"/>
      <c r="ED240" s="42"/>
      <c r="EE240" s="42"/>
      <c r="EF240" s="42"/>
      <c r="EG240" s="42"/>
      <c r="EH240" s="42"/>
      <c r="EI240" s="42"/>
      <c r="EJ240" s="42"/>
      <c r="EK240" s="42"/>
      <c r="EL240" s="42"/>
      <c r="EM240" s="42"/>
      <c r="EN240" s="42"/>
      <c r="EO240" s="42"/>
      <c r="EP240" s="42"/>
      <c r="EQ240" s="42"/>
      <c r="ER240" s="42"/>
      <c r="ES240" s="42"/>
      <c r="ET240" s="42"/>
      <c r="EU240" s="42"/>
      <c r="EV240" s="42"/>
      <c r="EW240" s="42"/>
      <c r="EX240" s="42"/>
      <c r="EY240" s="42"/>
      <c r="EZ240" s="42"/>
      <c r="FA240" s="42"/>
      <c r="FB240" s="42"/>
      <c r="FC240" s="42"/>
      <c r="FD240" s="42"/>
      <c r="FE240" s="42"/>
      <c r="FF240" s="42"/>
      <c r="FG240" s="42"/>
      <c r="FH240" s="42"/>
      <c r="FI240" s="42"/>
      <c r="FJ240" s="42"/>
      <c r="FK240" s="42"/>
      <c r="FL240" s="42"/>
      <c r="FM240" s="42"/>
      <c r="FN240" s="42"/>
      <c r="FO240" s="42"/>
      <c r="FP240" s="42"/>
      <c r="FQ240" s="42"/>
      <c r="FR240" s="42"/>
      <c r="FS240" s="42"/>
      <c r="FT240" s="42"/>
      <c r="FU240" s="42"/>
      <c r="FV240" s="42"/>
      <c r="FW240" s="42"/>
      <c r="FX240" s="42"/>
      <c r="FY240" s="42"/>
      <c r="FZ240" s="42"/>
      <c r="GA240" s="42"/>
      <c r="GB240" s="42"/>
      <c r="GC240" s="42"/>
      <c r="GD240" s="42"/>
      <c r="GE240" s="42"/>
      <c r="GF240" s="42"/>
      <c r="GG240" s="42"/>
      <c r="GH240" s="42"/>
      <c r="GI240" s="42"/>
      <c r="GJ240" s="42"/>
      <c r="GK240" s="42"/>
      <c r="GL240" s="42"/>
      <c r="GM240" s="42"/>
      <c r="GN240" s="42"/>
      <c r="GO240" s="42"/>
      <c r="GP240" s="42"/>
      <c r="GQ240" s="42"/>
      <c r="GR240" s="42"/>
      <c r="GS240" s="42"/>
      <c r="GT240" s="42"/>
      <c r="GU240" s="42"/>
      <c r="GV240" s="42"/>
      <c r="GW240" s="42"/>
      <c r="GX240" s="42"/>
      <c r="GY240" s="42"/>
      <c r="GZ240" s="42"/>
      <c r="HA240" s="42"/>
      <c r="HB240" s="42"/>
      <c r="HC240" s="42"/>
      <c r="HD240" s="42"/>
      <c r="HE240" s="42"/>
      <c r="HF240" s="42"/>
      <c r="HG240" s="42"/>
      <c r="HH240" s="42"/>
      <c r="HI240" s="42"/>
      <c r="HJ240" s="42"/>
      <c r="HK240" s="42"/>
      <c r="HL240" s="42"/>
      <c r="HM240" s="42"/>
      <c r="HN240" s="42"/>
      <c r="HO240" s="42"/>
      <c r="HP240" s="42"/>
      <c r="HQ240" s="42"/>
      <c r="HR240" s="42"/>
      <c r="HS240" s="42"/>
      <c r="HT240" s="42"/>
      <c r="HU240" s="42"/>
      <c r="HV240" s="42"/>
      <c r="HW240" s="42"/>
      <c r="HX240" s="42"/>
      <c r="HY240" s="42"/>
      <c r="HZ240" s="42"/>
      <c r="IA240" s="42"/>
      <c r="IB240" s="42"/>
      <c r="IC240" s="42"/>
      <c r="ID240" s="42"/>
      <c r="IE240" s="42"/>
      <c r="IF240" s="43"/>
      <c r="IG240" s="44"/>
      <c r="IH240" s="44"/>
      <c r="II240" s="44"/>
      <c r="IJ240" s="44"/>
    </row>
    <row r="241" s="24" customFormat="1" ht="15.75" spans="2:244">
      <c r="B241" s="38"/>
      <c r="C241" s="117"/>
      <c r="D241" s="118"/>
      <c r="E241" s="118"/>
      <c r="F241" s="41"/>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c r="BZ241" s="42"/>
      <c r="CA241" s="42"/>
      <c r="CB241" s="42"/>
      <c r="CC241" s="42"/>
      <c r="CD241" s="42"/>
      <c r="CE241" s="42"/>
      <c r="CF241" s="42"/>
      <c r="CG241" s="42"/>
      <c r="CH241" s="42"/>
      <c r="CI241" s="42"/>
      <c r="CJ241" s="42"/>
      <c r="CK241" s="42"/>
      <c r="CL241" s="42"/>
      <c r="CM241" s="42"/>
      <c r="CN241" s="42"/>
      <c r="CO241" s="42"/>
      <c r="CP241" s="42"/>
      <c r="CQ241" s="42"/>
      <c r="CR241" s="42"/>
      <c r="CS241" s="42"/>
      <c r="CT241" s="42"/>
      <c r="CU241" s="42"/>
      <c r="CV241" s="42"/>
      <c r="CW241" s="42"/>
      <c r="CX241" s="42"/>
      <c r="CY241" s="42"/>
      <c r="CZ241" s="42"/>
      <c r="DA241" s="42"/>
      <c r="DB241" s="42"/>
      <c r="DC241" s="42"/>
      <c r="DD241" s="42"/>
      <c r="DE241" s="42"/>
      <c r="DF241" s="42"/>
      <c r="DG241" s="42"/>
      <c r="DH241" s="42"/>
      <c r="DI241" s="42"/>
      <c r="DJ241" s="42"/>
      <c r="DK241" s="42"/>
      <c r="DL241" s="42"/>
      <c r="DM241" s="42"/>
      <c r="DN241" s="42"/>
      <c r="DO241" s="42"/>
      <c r="DP241" s="42"/>
      <c r="DQ241" s="42"/>
      <c r="DR241" s="42"/>
      <c r="DS241" s="42"/>
      <c r="DT241" s="42"/>
      <c r="DU241" s="42"/>
      <c r="DV241" s="42"/>
      <c r="DW241" s="42"/>
      <c r="DX241" s="42"/>
      <c r="DY241" s="42"/>
      <c r="DZ241" s="42"/>
      <c r="EA241" s="42"/>
      <c r="EB241" s="42"/>
      <c r="EC241" s="42"/>
      <c r="ED241" s="42"/>
      <c r="EE241" s="42"/>
      <c r="EF241" s="42"/>
      <c r="EG241" s="42"/>
      <c r="EH241" s="42"/>
      <c r="EI241" s="42"/>
      <c r="EJ241" s="42"/>
      <c r="EK241" s="42"/>
      <c r="EL241" s="42"/>
      <c r="EM241" s="42"/>
      <c r="EN241" s="42"/>
      <c r="EO241" s="42"/>
      <c r="EP241" s="42"/>
      <c r="EQ241" s="42"/>
      <c r="ER241" s="42"/>
      <c r="ES241" s="42"/>
      <c r="ET241" s="42"/>
      <c r="EU241" s="42"/>
      <c r="EV241" s="42"/>
      <c r="EW241" s="42"/>
      <c r="EX241" s="42"/>
      <c r="EY241" s="42"/>
      <c r="EZ241" s="42"/>
      <c r="FA241" s="42"/>
      <c r="FB241" s="42"/>
      <c r="FC241" s="42"/>
      <c r="FD241" s="42"/>
      <c r="FE241" s="42"/>
      <c r="FF241" s="42"/>
      <c r="FG241" s="42"/>
      <c r="FH241" s="42"/>
      <c r="FI241" s="42"/>
      <c r="FJ241" s="42"/>
      <c r="FK241" s="42"/>
      <c r="FL241" s="42"/>
      <c r="FM241" s="42"/>
      <c r="FN241" s="42"/>
      <c r="FO241" s="42"/>
      <c r="FP241" s="42"/>
      <c r="FQ241" s="42"/>
      <c r="FR241" s="42"/>
      <c r="FS241" s="42"/>
      <c r="FT241" s="42"/>
      <c r="FU241" s="42"/>
      <c r="FV241" s="42"/>
      <c r="FW241" s="42"/>
      <c r="FX241" s="42"/>
      <c r="FY241" s="42"/>
      <c r="FZ241" s="42"/>
      <c r="GA241" s="42"/>
      <c r="GB241" s="42"/>
      <c r="GC241" s="42"/>
      <c r="GD241" s="42"/>
      <c r="GE241" s="42"/>
      <c r="GF241" s="42"/>
      <c r="GG241" s="42"/>
      <c r="GH241" s="42"/>
      <c r="GI241" s="42"/>
      <c r="GJ241" s="42"/>
      <c r="GK241" s="42"/>
      <c r="GL241" s="42"/>
      <c r="GM241" s="42"/>
      <c r="GN241" s="42"/>
      <c r="GO241" s="42"/>
      <c r="GP241" s="42"/>
      <c r="GQ241" s="42"/>
      <c r="GR241" s="42"/>
      <c r="GS241" s="42"/>
      <c r="GT241" s="42"/>
      <c r="GU241" s="42"/>
      <c r="GV241" s="42"/>
      <c r="GW241" s="42"/>
      <c r="GX241" s="42"/>
      <c r="GY241" s="42"/>
      <c r="GZ241" s="42"/>
      <c r="HA241" s="42"/>
      <c r="HB241" s="42"/>
      <c r="HC241" s="42"/>
      <c r="HD241" s="42"/>
      <c r="HE241" s="42"/>
      <c r="HF241" s="42"/>
      <c r="HG241" s="42"/>
      <c r="HH241" s="42"/>
      <c r="HI241" s="42"/>
      <c r="HJ241" s="42"/>
      <c r="HK241" s="42"/>
      <c r="HL241" s="42"/>
      <c r="HM241" s="42"/>
      <c r="HN241" s="42"/>
      <c r="HO241" s="42"/>
      <c r="HP241" s="42"/>
      <c r="HQ241" s="42"/>
      <c r="HR241" s="42"/>
      <c r="HS241" s="42"/>
      <c r="HT241" s="42"/>
      <c r="HU241" s="42"/>
      <c r="HV241" s="42"/>
      <c r="HW241" s="42"/>
      <c r="HX241" s="42"/>
      <c r="HY241" s="42"/>
      <c r="HZ241" s="42"/>
      <c r="IA241" s="42"/>
      <c r="IB241" s="42"/>
      <c r="IC241" s="42"/>
      <c r="ID241" s="42"/>
      <c r="IE241" s="42"/>
      <c r="IF241" s="43"/>
      <c r="IG241" s="44"/>
      <c r="IH241" s="44"/>
      <c r="II241" s="44"/>
      <c r="IJ241" s="44"/>
    </row>
    <row r="242" s="24" customFormat="1" ht="15.75" spans="2:244">
      <c r="B242" s="38"/>
      <c r="C242" s="117"/>
      <c r="D242" s="118"/>
      <c r="E242" s="118"/>
      <c r="F242" s="41"/>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c r="DF242" s="42"/>
      <c r="DG242" s="42"/>
      <c r="DH242" s="42"/>
      <c r="DI242" s="42"/>
      <c r="DJ242" s="42"/>
      <c r="DK242" s="42"/>
      <c r="DL242" s="42"/>
      <c r="DM242" s="42"/>
      <c r="DN242" s="42"/>
      <c r="DO242" s="42"/>
      <c r="DP242" s="42"/>
      <c r="DQ242" s="42"/>
      <c r="DR242" s="42"/>
      <c r="DS242" s="42"/>
      <c r="DT242" s="42"/>
      <c r="DU242" s="42"/>
      <c r="DV242" s="42"/>
      <c r="DW242" s="42"/>
      <c r="DX242" s="42"/>
      <c r="DY242" s="42"/>
      <c r="DZ242" s="42"/>
      <c r="EA242" s="42"/>
      <c r="EB242" s="42"/>
      <c r="EC242" s="42"/>
      <c r="ED242" s="42"/>
      <c r="EE242" s="42"/>
      <c r="EF242" s="42"/>
      <c r="EG242" s="42"/>
      <c r="EH242" s="42"/>
      <c r="EI242" s="42"/>
      <c r="EJ242" s="42"/>
      <c r="EK242" s="42"/>
      <c r="EL242" s="42"/>
      <c r="EM242" s="42"/>
      <c r="EN242" s="42"/>
      <c r="EO242" s="42"/>
      <c r="EP242" s="42"/>
      <c r="EQ242" s="42"/>
      <c r="ER242" s="42"/>
      <c r="ES242" s="42"/>
      <c r="ET242" s="42"/>
      <c r="EU242" s="42"/>
      <c r="EV242" s="42"/>
      <c r="EW242" s="42"/>
      <c r="EX242" s="42"/>
      <c r="EY242" s="42"/>
      <c r="EZ242" s="42"/>
      <c r="FA242" s="42"/>
      <c r="FB242" s="42"/>
      <c r="FC242" s="42"/>
      <c r="FD242" s="42"/>
      <c r="FE242" s="42"/>
      <c r="FF242" s="42"/>
      <c r="FG242" s="42"/>
      <c r="FH242" s="42"/>
      <c r="FI242" s="42"/>
      <c r="FJ242" s="42"/>
      <c r="FK242" s="42"/>
      <c r="FL242" s="42"/>
      <c r="FM242" s="42"/>
      <c r="FN242" s="42"/>
      <c r="FO242" s="42"/>
      <c r="FP242" s="42"/>
      <c r="FQ242" s="42"/>
      <c r="FR242" s="42"/>
      <c r="FS242" s="42"/>
      <c r="FT242" s="42"/>
      <c r="FU242" s="42"/>
      <c r="FV242" s="42"/>
      <c r="FW242" s="42"/>
      <c r="FX242" s="42"/>
      <c r="FY242" s="42"/>
      <c r="FZ242" s="42"/>
      <c r="GA242" s="42"/>
      <c r="GB242" s="42"/>
      <c r="GC242" s="42"/>
      <c r="GD242" s="42"/>
      <c r="GE242" s="42"/>
      <c r="GF242" s="42"/>
      <c r="GG242" s="42"/>
      <c r="GH242" s="42"/>
      <c r="GI242" s="42"/>
      <c r="GJ242" s="42"/>
      <c r="GK242" s="42"/>
      <c r="GL242" s="42"/>
      <c r="GM242" s="42"/>
      <c r="GN242" s="42"/>
      <c r="GO242" s="42"/>
      <c r="GP242" s="42"/>
      <c r="GQ242" s="42"/>
      <c r="GR242" s="42"/>
      <c r="GS242" s="42"/>
      <c r="GT242" s="42"/>
      <c r="GU242" s="42"/>
      <c r="GV242" s="42"/>
      <c r="GW242" s="42"/>
      <c r="GX242" s="42"/>
      <c r="GY242" s="42"/>
      <c r="GZ242" s="42"/>
      <c r="HA242" s="42"/>
      <c r="HB242" s="42"/>
      <c r="HC242" s="42"/>
      <c r="HD242" s="42"/>
      <c r="HE242" s="42"/>
      <c r="HF242" s="42"/>
      <c r="HG242" s="42"/>
      <c r="HH242" s="42"/>
      <c r="HI242" s="42"/>
      <c r="HJ242" s="42"/>
      <c r="HK242" s="42"/>
      <c r="HL242" s="42"/>
      <c r="HM242" s="42"/>
      <c r="HN242" s="42"/>
      <c r="HO242" s="42"/>
      <c r="HP242" s="42"/>
      <c r="HQ242" s="42"/>
      <c r="HR242" s="42"/>
      <c r="HS242" s="42"/>
      <c r="HT242" s="42"/>
      <c r="HU242" s="42"/>
      <c r="HV242" s="42"/>
      <c r="HW242" s="42"/>
      <c r="HX242" s="42"/>
      <c r="HY242" s="42"/>
      <c r="HZ242" s="42"/>
      <c r="IA242" s="42"/>
      <c r="IB242" s="42"/>
      <c r="IC242" s="42"/>
      <c r="ID242" s="42"/>
      <c r="IE242" s="42"/>
      <c r="IF242" s="43"/>
      <c r="IG242" s="44"/>
      <c r="IH242" s="44"/>
      <c r="II242" s="44"/>
      <c r="IJ242" s="44"/>
    </row>
    <row r="243" s="24" customFormat="1" customHeight="1" spans="2:244">
      <c r="B243" s="38"/>
      <c r="C243" s="117"/>
      <c r="D243" s="40"/>
      <c r="E243" s="40"/>
      <c r="F243" s="41"/>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c r="BZ243" s="42"/>
      <c r="CA243" s="42"/>
      <c r="CB243" s="42"/>
      <c r="CC243" s="42"/>
      <c r="CD243" s="42"/>
      <c r="CE243" s="42"/>
      <c r="CF243" s="42"/>
      <c r="CG243" s="42"/>
      <c r="CH243" s="42"/>
      <c r="CI243" s="42"/>
      <c r="CJ243" s="42"/>
      <c r="CK243" s="42"/>
      <c r="CL243" s="42"/>
      <c r="CM243" s="42"/>
      <c r="CN243" s="42"/>
      <c r="CO243" s="42"/>
      <c r="CP243" s="42"/>
      <c r="CQ243" s="42"/>
      <c r="CR243" s="42"/>
      <c r="CS243" s="42"/>
      <c r="CT243" s="42"/>
      <c r="CU243" s="42"/>
      <c r="CV243" s="42"/>
      <c r="CW243" s="42"/>
      <c r="CX243" s="42"/>
      <c r="CY243" s="42"/>
      <c r="CZ243" s="42"/>
      <c r="DA243" s="42"/>
      <c r="DB243" s="42"/>
      <c r="DC243" s="42"/>
      <c r="DD243" s="42"/>
      <c r="DE243" s="42"/>
      <c r="DF243" s="42"/>
      <c r="DG243" s="42"/>
      <c r="DH243" s="42"/>
      <c r="DI243" s="42"/>
      <c r="DJ243" s="42"/>
      <c r="DK243" s="42"/>
      <c r="DL243" s="42"/>
      <c r="DM243" s="42"/>
      <c r="DN243" s="42"/>
      <c r="DO243" s="42"/>
      <c r="DP243" s="42"/>
      <c r="DQ243" s="42"/>
      <c r="DR243" s="42"/>
      <c r="DS243" s="42"/>
      <c r="DT243" s="42"/>
      <c r="DU243" s="42"/>
      <c r="DV243" s="42"/>
      <c r="DW243" s="42"/>
      <c r="DX243" s="42"/>
      <c r="DY243" s="42"/>
      <c r="DZ243" s="42"/>
      <c r="EA243" s="42"/>
      <c r="EB243" s="42"/>
      <c r="EC243" s="42"/>
      <c r="ED243" s="42"/>
      <c r="EE243" s="42"/>
      <c r="EF243" s="42"/>
      <c r="EG243" s="42"/>
      <c r="EH243" s="42"/>
      <c r="EI243" s="42"/>
      <c r="EJ243" s="42"/>
      <c r="EK243" s="42"/>
      <c r="EL243" s="42"/>
      <c r="EM243" s="42"/>
      <c r="EN243" s="42"/>
      <c r="EO243" s="42"/>
      <c r="EP243" s="42"/>
      <c r="EQ243" s="42"/>
      <c r="ER243" s="42"/>
      <c r="ES243" s="42"/>
      <c r="ET243" s="42"/>
      <c r="EU243" s="42"/>
      <c r="EV243" s="42"/>
      <c r="EW243" s="42"/>
      <c r="EX243" s="42"/>
      <c r="EY243" s="42"/>
      <c r="EZ243" s="42"/>
      <c r="FA243" s="42"/>
      <c r="FB243" s="42"/>
      <c r="FC243" s="42"/>
      <c r="FD243" s="42"/>
      <c r="FE243" s="42"/>
      <c r="FF243" s="42"/>
      <c r="FG243" s="42"/>
      <c r="FH243" s="42"/>
      <c r="FI243" s="42"/>
      <c r="FJ243" s="42"/>
      <c r="FK243" s="42"/>
      <c r="FL243" s="42"/>
      <c r="FM243" s="42"/>
      <c r="FN243" s="42"/>
      <c r="FO243" s="42"/>
      <c r="FP243" s="42"/>
      <c r="FQ243" s="42"/>
      <c r="FR243" s="42"/>
      <c r="FS243" s="42"/>
      <c r="FT243" s="42"/>
      <c r="FU243" s="42"/>
      <c r="FV243" s="42"/>
      <c r="FW243" s="42"/>
      <c r="FX243" s="42"/>
      <c r="FY243" s="42"/>
      <c r="FZ243" s="42"/>
      <c r="GA243" s="42"/>
      <c r="GB243" s="42"/>
      <c r="GC243" s="42"/>
      <c r="GD243" s="42"/>
      <c r="GE243" s="42"/>
      <c r="GF243" s="42"/>
      <c r="GG243" s="42"/>
      <c r="GH243" s="42"/>
      <c r="GI243" s="42"/>
      <c r="GJ243" s="42"/>
      <c r="GK243" s="42"/>
      <c r="GL243" s="42"/>
      <c r="GM243" s="42"/>
      <c r="GN243" s="42"/>
      <c r="GO243" s="42"/>
      <c r="GP243" s="42"/>
      <c r="GQ243" s="42"/>
      <c r="GR243" s="42"/>
      <c r="GS243" s="42"/>
      <c r="GT243" s="42"/>
      <c r="GU243" s="42"/>
      <c r="GV243" s="42"/>
      <c r="GW243" s="42"/>
      <c r="GX243" s="42"/>
      <c r="GY243" s="42"/>
      <c r="GZ243" s="42"/>
      <c r="HA243" s="42"/>
      <c r="HB243" s="42"/>
      <c r="HC243" s="42"/>
      <c r="HD243" s="42"/>
      <c r="HE243" s="42"/>
      <c r="HF243" s="42"/>
      <c r="HG243" s="42"/>
      <c r="HH243" s="42"/>
      <c r="HI243" s="42"/>
      <c r="HJ243" s="42"/>
      <c r="HK243" s="42"/>
      <c r="HL243" s="42"/>
      <c r="HM243" s="42"/>
      <c r="HN243" s="42"/>
      <c r="HO243" s="42"/>
      <c r="HP243" s="42"/>
      <c r="HQ243" s="42"/>
      <c r="HR243" s="42"/>
      <c r="HS243" s="42"/>
      <c r="HT243" s="42"/>
      <c r="HU243" s="42"/>
      <c r="HV243" s="42"/>
      <c r="HW243" s="42"/>
      <c r="HX243" s="42"/>
      <c r="HY243" s="42"/>
      <c r="HZ243" s="42"/>
      <c r="IA243" s="42"/>
      <c r="IB243" s="42"/>
      <c r="IC243" s="42"/>
      <c r="ID243" s="42"/>
      <c r="IE243" s="42"/>
      <c r="IF243" s="43"/>
      <c r="IG243" s="44"/>
      <c r="IH243" s="44"/>
      <c r="II243" s="44"/>
      <c r="IJ243" s="44"/>
    </row>
    <row r="244" s="24" customFormat="1" customHeight="1" spans="2:244">
      <c r="B244" s="38"/>
      <c r="C244" s="117"/>
      <c r="D244" s="40"/>
      <c r="E244" s="40"/>
      <c r="F244" s="41"/>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42"/>
      <c r="BX244" s="42"/>
      <c r="BY244" s="42"/>
      <c r="BZ244" s="42"/>
      <c r="CA244" s="42"/>
      <c r="CB244" s="42"/>
      <c r="CC244" s="42"/>
      <c r="CD244" s="42"/>
      <c r="CE244" s="42"/>
      <c r="CF244" s="42"/>
      <c r="CG244" s="42"/>
      <c r="CH244" s="42"/>
      <c r="CI244" s="42"/>
      <c r="CJ244" s="42"/>
      <c r="CK244" s="42"/>
      <c r="CL244" s="42"/>
      <c r="CM244" s="42"/>
      <c r="CN244" s="42"/>
      <c r="CO244" s="42"/>
      <c r="CP244" s="42"/>
      <c r="CQ244" s="42"/>
      <c r="CR244" s="42"/>
      <c r="CS244" s="42"/>
      <c r="CT244" s="42"/>
      <c r="CU244" s="42"/>
      <c r="CV244" s="42"/>
      <c r="CW244" s="42"/>
      <c r="CX244" s="42"/>
      <c r="CY244" s="42"/>
      <c r="CZ244" s="42"/>
      <c r="DA244" s="42"/>
      <c r="DB244" s="42"/>
      <c r="DC244" s="42"/>
      <c r="DD244" s="42"/>
      <c r="DE244" s="42"/>
      <c r="DF244" s="42"/>
      <c r="DG244" s="42"/>
      <c r="DH244" s="42"/>
      <c r="DI244" s="42"/>
      <c r="DJ244" s="42"/>
      <c r="DK244" s="42"/>
      <c r="DL244" s="42"/>
      <c r="DM244" s="42"/>
      <c r="DN244" s="42"/>
      <c r="DO244" s="42"/>
      <c r="DP244" s="42"/>
      <c r="DQ244" s="42"/>
      <c r="DR244" s="42"/>
      <c r="DS244" s="42"/>
      <c r="DT244" s="42"/>
      <c r="DU244" s="42"/>
      <c r="DV244" s="42"/>
      <c r="DW244" s="42"/>
      <c r="DX244" s="42"/>
      <c r="DY244" s="42"/>
      <c r="DZ244" s="42"/>
      <c r="EA244" s="42"/>
      <c r="EB244" s="42"/>
      <c r="EC244" s="42"/>
      <c r="ED244" s="42"/>
      <c r="EE244" s="42"/>
      <c r="EF244" s="42"/>
      <c r="EG244" s="42"/>
      <c r="EH244" s="42"/>
      <c r="EI244" s="42"/>
      <c r="EJ244" s="42"/>
      <c r="EK244" s="42"/>
      <c r="EL244" s="42"/>
      <c r="EM244" s="42"/>
      <c r="EN244" s="42"/>
      <c r="EO244" s="42"/>
      <c r="EP244" s="42"/>
      <c r="EQ244" s="42"/>
      <c r="ER244" s="42"/>
      <c r="ES244" s="42"/>
      <c r="ET244" s="42"/>
      <c r="EU244" s="42"/>
      <c r="EV244" s="42"/>
      <c r="EW244" s="42"/>
      <c r="EX244" s="42"/>
      <c r="EY244" s="42"/>
      <c r="EZ244" s="42"/>
      <c r="FA244" s="42"/>
      <c r="FB244" s="42"/>
      <c r="FC244" s="42"/>
      <c r="FD244" s="42"/>
      <c r="FE244" s="42"/>
      <c r="FF244" s="42"/>
      <c r="FG244" s="42"/>
      <c r="FH244" s="42"/>
      <c r="FI244" s="42"/>
      <c r="FJ244" s="42"/>
      <c r="FK244" s="42"/>
      <c r="FL244" s="42"/>
      <c r="FM244" s="42"/>
      <c r="FN244" s="42"/>
      <c r="FO244" s="42"/>
      <c r="FP244" s="42"/>
      <c r="FQ244" s="42"/>
      <c r="FR244" s="42"/>
      <c r="FS244" s="42"/>
      <c r="FT244" s="42"/>
      <c r="FU244" s="42"/>
      <c r="FV244" s="42"/>
      <c r="FW244" s="42"/>
      <c r="FX244" s="42"/>
      <c r="FY244" s="42"/>
      <c r="FZ244" s="42"/>
      <c r="GA244" s="42"/>
      <c r="GB244" s="42"/>
      <c r="GC244" s="42"/>
      <c r="GD244" s="42"/>
      <c r="GE244" s="42"/>
      <c r="GF244" s="42"/>
      <c r="GG244" s="42"/>
      <c r="GH244" s="42"/>
      <c r="GI244" s="42"/>
      <c r="GJ244" s="42"/>
      <c r="GK244" s="42"/>
      <c r="GL244" s="42"/>
      <c r="GM244" s="42"/>
      <c r="GN244" s="42"/>
      <c r="GO244" s="42"/>
      <c r="GP244" s="42"/>
      <c r="GQ244" s="42"/>
      <c r="GR244" s="42"/>
      <c r="GS244" s="42"/>
      <c r="GT244" s="42"/>
      <c r="GU244" s="42"/>
      <c r="GV244" s="42"/>
      <c r="GW244" s="42"/>
      <c r="GX244" s="42"/>
      <c r="GY244" s="42"/>
      <c r="GZ244" s="42"/>
      <c r="HA244" s="42"/>
      <c r="HB244" s="42"/>
      <c r="HC244" s="42"/>
      <c r="HD244" s="42"/>
      <c r="HE244" s="42"/>
      <c r="HF244" s="42"/>
      <c r="HG244" s="42"/>
      <c r="HH244" s="42"/>
      <c r="HI244" s="42"/>
      <c r="HJ244" s="42"/>
      <c r="HK244" s="42"/>
      <c r="HL244" s="42"/>
      <c r="HM244" s="42"/>
      <c r="HN244" s="42"/>
      <c r="HO244" s="42"/>
      <c r="HP244" s="42"/>
      <c r="HQ244" s="42"/>
      <c r="HR244" s="42"/>
      <c r="HS244" s="42"/>
      <c r="HT244" s="42"/>
      <c r="HU244" s="42"/>
      <c r="HV244" s="42"/>
      <c r="HW244" s="42"/>
      <c r="HX244" s="42"/>
      <c r="HY244" s="42"/>
      <c r="HZ244" s="42"/>
      <c r="IA244" s="42"/>
      <c r="IB244" s="42"/>
      <c r="IC244" s="42"/>
      <c r="ID244" s="42"/>
      <c r="IE244" s="42"/>
      <c r="IF244" s="43"/>
      <c r="IG244" s="44"/>
      <c r="IH244" s="44"/>
      <c r="II244" s="44"/>
      <c r="IJ244" s="44"/>
    </row>
    <row r="245" s="24" customFormat="1" customHeight="1" spans="2:244">
      <c r="B245" s="38"/>
      <c r="C245" s="117"/>
      <c r="D245" s="40"/>
      <c r="E245" s="40"/>
      <c r="F245" s="41"/>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c r="BZ245" s="42"/>
      <c r="CA245" s="42"/>
      <c r="CB245" s="42"/>
      <c r="CC245" s="42"/>
      <c r="CD245" s="42"/>
      <c r="CE245" s="42"/>
      <c r="CF245" s="42"/>
      <c r="CG245" s="42"/>
      <c r="CH245" s="42"/>
      <c r="CI245" s="42"/>
      <c r="CJ245" s="42"/>
      <c r="CK245" s="42"/>
      <c r="CL245" s="42"/>
      <c r="CM245" s="42"/>
      <c r="CN245" s="42"/>
      <c r="CO245" s="42"/>
      <c r="CP245" s="42"/>
      <c r="CQ245" s="42"/>
      <c r="CR245" s="42"/>
      <c r="CS245" s="42"/>
      <c r="CT245" s="42"/>
      <c r="CU245" s="42"/>
      <c r="CV245" s="42"/>
      <c r="CW245" s="42"/>
      <c r="CX245" s="42"/>
      <c r="CY245" s="42"/>
      <c r="CZ245" s="42"/>
      <c r="DA245" s="42"/>
      <c r="DB245" s="42"/>
      <c r="DC245" s="42"/>
      <c r="DD245" s="42"/>
      <c r="DE245" s="42"/>
      <c r="DF245" s="42"/>
      <c r="DG245" s="42"/>
      <c r="DH245" s="42"/>
      <c r="DI245" s="42"/>
      <c r="DJ245" s="42"/>
      <c r="DK245" s="42"/>
      <c r="DL245" s="42"/>
      <c r="DM245" s="42"/>
      <c r="DN245" s="42"/>
      <c r="DO245" s="42"/>
      <c r="DP245" s="42"/>
      <c r="DQ245" s="42"/>
      <c r="DR245" s="42"/>
      <c r="DS245" s="42"/>
      <c r="DT245" s="42"/>
      <c r="DU245" s="42"/>
      <c r="DV245" s="42"/>
      <c r="DW245" s="42"/>
      <c r="DX245" s="42"/>
      <c r="DY245" s="42"/>
      <c r="DZ245" s="42"/>
      <c r="EA245" s="42"/>
      <c r="EB245" s="42"/>
      <c r="EC245" s="42"/>
      <c r="ED245" s="42"/>
      <c r="EE245" s="42"/>
      <c r="EF245" s="42"/>
      <c r="EG245" s="42"/>
      <c r="EH245" s="42"/>
      <c r="EI245" s="42"/>
      <c r="EJ245" s="42"/>
      <c r="EK245" s="42"/>
      <c r="EL245" s="42"/>
      <c r="EM245" s="42"/>
      <c r="EN245" s="42"/>
      <c r="EO245" s="42"/>
      <c r="EP245" s="42"/>
      <c r="EQ245" s="42"/>
      <c r="ER245" s="42"/>
      <c r="ES245" s="42"/>
      <c r="ET245" s="42"/>
      <c r="EU245" s="42"/>
      <c r="EV245" s="42"/>
      <c r="EW245" s="42"/>
      <c r="EX245" s="42"/>
      <c r="EY245" s="42"/>
      <c r="EZ245" s="42"/>
      <c r="FA245" s="42"/>
      <c r="FB245" s="42"/>
      <c r="FC245" s="42"/>
      <c r="FD245" s="42"/>
      <c r="FE245" s="42"/>
      <c r="FF245" s="42"/>
      <c r="FG245" s="42"/>
      <c r="FH245" s="42"/>
      <c r="FI245" s="42"/>
      <c r="FJ245" s="42"/>
      <c r="FK245" s="42"/>
      <c r="FL245" s="42"/>
      <c r="FM245" s="42"/>
      <c r="FN245" s="42"/>
      <c r="FO245" s="42"/>
      <c r="FP245" s="42"/>
      <c r="FQ245" s="42"/>
      <c r="FR245" s="42"/>
      <c r="FS245" s="42"/>
      <c r="FT245" s="42"/>
      <c r="FU245" s="42"/>
      <c r="FV245" s="42"/>
      <c r="FW245" s="42"/>
      <c r="FX245" s="42"/>
      <c r="FY245" s="42"/>
      <c r="FZ245" s="42"/>
      <c r="GA245" s="42"/>
      <c r="GB245" s="42"/>
      <c r="GC245" s="42"/>
      <c r="GD245" s="42"/>
      <c r="GE245" s="42"/>
      <c r="GF245" s="42"/>
      <c r="GG245" s="42"/>
      <c r="GH245" s="42"/>
      <c r="GI245" s="42"/>
      <c r="GJ245" s="42"/>
      <c r="GK245" s="42"/>
      <c r="GL245" s="42"/>
      <c r="GM245" s="42"/>
      <c r="GN245" s="42"/>
      <c r="GO245" s="42"/>
      <c r="GP245" s="42"/>
      <c r="GQ245" s="42"/>
      <c r="GR245" s="42"/>
      <c r="GS245" s="42"/>
      <c r="GT245" s="42"/>
      <c r="GU245" s="42"/>
      <c r="GV245" s="42"/>
      <c r="GW245" s="42"/>
      <c r="GX245" s="42"/>
      <c r="GY245" s="42"/>
      <c r="GZ245" s="42"/>
      <c r="HA245" s="42"/>
      <c r="HB245" s="42"/>
      <c r="HC245" s="42"/>
      <c r="HD245" s="42"/>
      <c r="HE245" s="42"/>
      <c r="HF245" s="42"/>
      <c r="HG245" s="42"/>
      <c r="HH245" s="42"/>
      <c r="HI245" s="42"/>
      <c r="HJ245" s="42"/>
      <c r="HK245" s="42"/>
      <c r="HL245" s="42"/>
      <c r="HM245" s="42"/>
      <c r="HN245" s="42"/>
      <c r="HO245" s="42"/>
      <c r="HP245" s="42"/>
      <c r="HQ245" s="42"/>
      <c r="HR245" s="42"/>
      <c r="HS245" s="42"/>
      <c r="HT245" s="42"/>
      <c r="HU245" s="42"/>
      <c r="HV245" s="42"/>
      <c r="HW245" s="42"/>
      <c r="HX245" s="42"/>
      <c r="HY245" s="42"/>
      <c r="HZ245" s="42"/>
      <c r="IA245" s="42"/>
      <c r="IB245" s="42"/>
      <c r="IC245" s="42"/>
      <c r="ID245" s="42"/>
      <c r="IE245" s="42"/>
      <c r="IF245" s="43"/>
      <c r="IG245" s="44"/>
      <c r="IH245" s="44"/>
      <c r="II245" s="44"/>
      <c r="IJ245" s="44"/>
    </row>
    <row r="246" s="24" customFormat="1" customHeight="1" spans="2:244">
      <c r="B246" s="38"/>
      <c r="C246" s="117"/>
      <c r="D246" s="40"/>
      <c r="E246" s="40"/>
      <c r="F246" s="41"/>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c r="BZ246" s="42"/>
      <c r="CA246" s="42"/>
      <c r="CB246" s="42"/>
      <c r="CC246" s="42"/>
      <c r="CD246" s="42"/>
      <c r="CE246" s="42"/>
      <c r="CF246" s="42"/>
      <c r="CG246" s="42"/>
      <c r="CH246" s="42"/>
      <c r="CI246" s="42"/>
      <c r="CJ246" s="42"/>
      <c r="CK246" s="42"/>
      <c r="CL246" s="42"/>
      <c r="CM246" s="42"/>
      <c r="CN246" s="42"/>
      <c r="CO246" s="42"/>
      <c r="CP246" s="42"/>
      <c r="CQ246" s="42"/>
      <c r="CR246" s="42"/>
      <c r="CS246" s="42"/>
      <c r="CT246" s="42"/>
      <c r="CU246" s="42"/>
      <c r="CV246" s="42"/>
      <c r="CW246" s="42"/>
      <c r="CX246" s="42"/>
      <c r="CY246" s="42"/>
      <c r="CZ246" s="42"/>
      <c r="DA246" s="42"/>
      <c r="DB246" s="42"/>
      <c r="DC246" s="42"/>
      <c r="DD246" s="42"/>
      <c r="DE246" s="42"/>
      <c r="DF246" s="42"/>
      <c r="DG246" s="42"/>
      <c r="DH246" s="42"/>
      <c r="DI246" s="42"/>
      <c r="DJ246" s="42"/>
      <c r="DK246" s="42"/>
      <c r="DL246" s="42"/>
      <c r="DM246" s="42"/>
      <c r="DN246" s="42"/>
      <c r="DO246" s="42"/>
      <c r="DP246" s="42"/>
      <c r="DQ246" s="42"/>
      <c r="DR246" s="42"/>
      <c r="DS246" s="42"/>
      <c r="DT246" s="42"/>
      <c r="DU246" s="42"/>
      <c r="DV246" s="42"/>
      <c r="DW246" s="42"/>
      <c r="DX246" s="42"/>
      <c r="DY246" s="42"/>
      <c r="DZ246" s="42"/>
      <c r="EA246" s="42"/>
      <c r="EB246" s="42"/>
      <c r="EC246" s="42"/>
      <c r="ED246" s="42"/>
      <c r="EE246" s="42"/>
      <c r="EF246" s="42"/>
      <c r="EG246" s="42"/>
      <c r="EH246" s="42"/>
      <c r="EI246" s="42"/>
      <c r="EJ246" s="42"/>
      <c r="EK246" s="42"/>
      <c r="EL246" s="42"/>
      <c r="EM246" s="42"/>
      <c r="EN246" s="42"/>
      <c r="EO246" s="42"/>
      <c r="EP246" s="42"/>
      <c r="EQ246" s="42"/>
      <c r="ER246" s="42"/>
      <c r="ES246" s="42"/>
      <c r="ET246" s="42"/>
      <c r="EU246" s="42"/>
      <c r="EV246" s="42"/>
      <c r="EW246" s="42"/>
      <c r="EX246" s="42"/>
      <c r="EY246" s="42"/>
      <c r="EZ246" s="42"/>
      <c r="FA246" s="42"/>
      <c r="FB246" s="42"/>
      <c r="FC246" s="42"/>
      <c r="FD246" s="42"/>
      <c r="FE246" s="42"/>
      <c r="FF246" s="42"/>
      <c r="FG246" s="42"/>
      <c r="FH246" s="42"/>
      <c r="FI246" s="42"/>
      <c r="FJ246" s="42"/>
      <c r="FK246" s="42"/>
      <c r="FL246" s="42"/>
      <c r="FM246" s="42"/>
      <c r="FN246" s="42"/>
      <c r="FO246" s="42"/>
      <c r="FP246" s="42"/>
      <c r="FQ246" s="42"/>
      <c r="FR246" s="42"/>
      <c r="FS246" s="42"/>
      <c r="FT246" s="42"/>
      <c r="FU246" s="42"/>
      <c r="FV246" s="42"/>
      <c r="FW246" s="42"/>
      <c r="FX246" s="42"/>
      <c r="FY246" s="42"/>
      <c r="FZ246" s="42"/>
      <c r="GA246" s="42"/>
      <c r="GB246" s="42"/>
      <c r="GC246" s="42"/>
      <c r="GD246" s="42"/>
      <c r="GE246" s="42"/>
      <c r="GF246" s="42"/>
      <c r="GG246" s="42"/>
      <c r="GH246" s="42"/>
      <c r="GI246" s="42"/>
      <c r="GJ246" s="42"/>
      <c r="GK246" s="42"/>
      <c r="GL246" s="42"/>
      <c r="GM246" s="42"/>
      <c r="GN246" s="42"/>
      <c r="GO246" s="42"/>
      <c r="GP246" s="42"/>
      <c r="GQ246" s="42"/>
      <c r="GR246" s="42"/>
      <c r="GS246" s="42"/>
      <c r="GT246" s="42"/>
      <c r="GU246" s="42"/>
      <c r="GV246" s="42"/>
      <c r="GW246" s="42"/>
      <c r="GX246" s="42"/>
      <c r="GY246" s="42"/>
      <c r="GZ246" s="42"/>
      <c r="HA246" s="42"/>
      <c r="HB246" s="42"/>
      <c r="HC246" s="42"/>
      <c r="HD246" s="42"/>
      <c r="HE246" s="42"/>
      <c r="HF246" s="42"/>
      <c r="HG246" s="42"/>
      <c r="HH246" s="42"/>
      <c r="HI246" s="42"/>
      <c r="HJ246" s="42"/>
      <c r="HK246" s="42"/>
      <c r="HL246" s="42"/>
      <c r="HM246" s="42"/>
      <c r="HN246" s="42"/>
      <c r="HO246" s="42"/>
      <c r="HP246" s="42"/>
      <c r="HQ246" s="42"/>
      <c r="HR246" s="42"/>
      <c r="HS246" s="42"/>
      <c r="HT246" s="42"/>
      <c r="HU246" s="42"/>
      <c r="HV246" s="42"/>
      <c r="HW246" s="42"/>
      <c r="HX246" s="42"/>
      <c r="HY246" s="42"/>
      <c r="HZ246" s="42"/>
      <c r="IA246" s="42"/>
      <c r="IB246" s="42"/>
      <c r="IC246" s="42"/>
      <c r="ID246" s="42"/>
      <c r="IE246" s="42"/>
      <c r="IF246" s="43"/>
      <c r="IG246" s="44"/>
      <c r="IH246" s="44"/>
      <c r="II246" s="44"/>
      <c r="IJ246" s="44"/>
    </row>
    <row r="247" customHeight="1" spans="3:3">
      <c r="C247" s="117"/>
    </row>
    <row r="248" customHeight="1" spans="3:3">
      <c r="C248" s="117"/>
    </row>
    <row r="1048575" s="24" customFormat="1" customHeight="1" spans="2:251">
      <c r="B1048575" s="38"/>
      <c r="C1048575" s="39"/>
      <c r="D1048575" s="40"/>
      <c r="E1048575" s="40"/>
      <c r="F1048575" s="41"/>
      <c r="G1048575" s="78"/>
      <c r="H1048575" s="78"/>
      <c r="I1048575" s="78"/>
      <c r="J1048575" s="78"/>
      <c r="K1048575" s="42"/>
      <c r="L1048575" s="42"/>
      <c r="M1048575" s="42"/>
      <c r="N1048575" s="42"/>
      <c r="O1048575" s="42"/>
      <c r="P1048575" s="42"/>
      <c r="Q1048575" s="42"/>
      <c r="R1048575" s="42"/>
      <c r="S1048575" s="42"/>
      <c r="T1048575" s="42"/>
      <c r="U1048575" s="42"/>
      <c r="V1048575" s="42"/>
      <c r="W1048575" s="42"/>
      <c r="X1048575" s="42"/>
      <c r="Y1048575" s="42"/>
      <c r="Z1048575" s="42"/>
      <c r="AA1048575" s="42"/>
      <c r="AB1048575" s="42"/>
      <c r="AC1048575" s="42"/>
      <c r="AD1048575" s="42"/>
      <c r="AE1048575" s="42"/>
      <c r="AF1048575" s="42"/>
      <c r="AG1048575" s="42"/>
      <c r="AH1048575" s="42"/>
      <c r="AI1048575" s="42"/>
      <c r="AJ1048575" s="42"/>
      <c r="AK1048575" s="42"/>
      <c r="AL1048575" s="42"/>
      <c r="AM1048575" s="42"/>
      <c r="AN1048575" s="42"/>
      <c r="AO1048575" s="42"/>
      <c r="AP1048575" s="42"/>
      <c r="AQ1048575" s="42"/>
      <c r="AR1048575" s="42"/>
      <c r="AS1048575" s="42"/>
      <c r="AT1048575" s="42"/>
      <c r="AU1048575" s="42"/>
      <c r="AV1048575" s="42"/>
      <c r="AW1048575" s="42"/>
      <c r="AX1048575" s="42"/>
      <c r="AY1048575" s="42"/>
      <c r="AZ1048575" s="42"/>
      <c r="BA1048575" s="42"/>
      <c r="BB1048575" s="42"/>
      <c r="BC1048575" s="42"/>
      <c r="BD1048575" s="42"/>
      <c r="BE1048575" s="42"/>
      <c r="BF1048575" s="42"/>
      <c r="BG1048575" s="42"/>
      <c r="BH1048575" s="42"/>
      <c r="BI1048575" s="42"/>
      <c r="BJ1048575" s="42"/>
      <c r="BK1048575" s="42"/>
      <c r="BL1048575" s="42"/>
      <c r="BM1048575" s="42"/>
      <c r="BN1048575" s="42"/>
      <c r="BO1048575" s="42"/>
      <c r="BP1048575" s="42"/>
      <c r="BQ1048575" s="42"/>
      <c r="BR1048575" s="42"/>
      <c r="BS1048575" s="42"/>
      <c r="BT1048575" s="42"/>
      <c r="BU1048575" s="42"/>
      <c r="BV1048575" s="42"/>
      <c r="BW1048575" s="42"/>
      <c r="BX1048575" s="42"/>
      <c r="BY1048575" s="42"/>
      <c r="BZ1048575" s="42"/>
      <c r="CA1048575" s="42"/>
      <c r="CB1048575" s="42"/>
      <c r="CC1048575" s="42"/>
      <c r="CD1048575" s="42"/>
      <c r="CE1048575" s="42"/>
      <c r="CF1048575" s="42"/>
      <c r="CG1048575" s="42"/>
      <c r="CH1048575" s="42"/>
      <c r="CI1048575" s="42"/>
      <c r="CJ1048575" s="42"/>
      <c r="CK1048575" s="42"/>
      <c r="CL1048575" s="42"/>
      <c r="CM1048575" s="42"/>
      <c r="CN1048575" s="42"/>
      <c r="CO1048575" s="42"/>
      <c r="CP1048575" s="42"/>
      <c r="CQ1048575" s="42"/>
      <c r="CR1048575" s="42"/>
      <c r="CS1048575" s="42"/>
      <c r="CT1048575" s="42"/>
      <c r="CU1048575" s="42"/>
      <c r="CV1048575" s="42"/>
      <c r="CW1048575" s="42"/>
      <c r="CX1048575" s="42"/>
      <c r="CY1048575" s="42"/>
      <c r="CZ1048575" s="42"/>
      <c r="DA1048575" s="42"/>
      <c r="DB1048575" s="42"/>
      <c r="DC1048575" s="42"/>
      <c r="DD1048575" s="42"/>
      <c r="DE1048575" s="42"/>
      <c r="DF1048575" s="42"/>
      <c r="DG1048575" s="42"/>
      <c r="DH1048575" s="42"/>
      <c r="DI1048575" s="42"/>
      <c r="DJ1048575" s="42"/>
      <c r="DK1048575" s="42"/>
      <c r="DL1048575" s="42"/>
      <c r="DM1048575" s="42"/>
      <c r="DN1048575" s="42"/>
      <c r="DO1048575" s="42"/>
      <c r="DP1048575" s="42"/>
      <c r="DQ1048575" s="42"/>
      <c r="DR1048575" s="42"/>
      <c r="DS1048575" s="42"/>
      <c r="DT1048575" s="42"/>
      <c r="DU1048575" s="42"/>
      <c r="DV1048575" s="42"/>
      <c r="DW1048575" s="42"/>
      <c r="DX1048575" s="42"/>
      <c r="DY1048575" s="42"/>
      <c r="DZ1048575" s="42"/>
      <c r="EA1048575" s="42"/>
      <c r="EB1048575" s="42"/>
      <c r="EC1048575" s="42"/>
      <c r="ED1048575" s="42"/>
      <c r="EE1048575" s="42"/>
      <c r="EF1048575" s="42"/>
      <c r="EG1048575" s="42"/>
      <c r="EH1048575" s="42"/>
      <c r="EI1048575" s="42"/>
      <c r="EJ1048575" s="42"/>
      <c r="EK1048575" s="42"/>
      <c r="EL1048575" s="42"/>
      <c r="EM1048575" s="42"/>
      <c r="EN1048575" s="42"/>
      <c r="EO1048575" s="42"/>
      <c r="EP1048575" s="42"/>
      <c r="EQ1048575" s="42"/>
      <c r="ER1048575" s="42"/>
      <c r="ES1048575" s="42"/>
      <c r="ET1048575" s="42"/>
      <c r="EU1048575" s="42"/>
      <c r="EV1048575" s="42"/>
      <c r="EW1048575" s="42"/>
      <c r="EX1048575" s="42"/>
      <c r="EY1048575" s="42"/>
      <c r="EZ1048575" s="42"/>
      <c r="FA1048575" s="42"/>
      <c r="FB1048575" s="42"/>
      <c r="FC1048575" s="42"/>
      <c r="FD1048575" s="42"/>
      <c r="FE1048575" s="42"/>
      <c r="FF1048575" s="42"/>
      <c r="FG1048575" s="42"/>
      <c r="FH1048575" s="42"/>
      <c r="FI1048575" s="42"/>
      <c r="FJ1048575" s="42"/>
      <c r="FK1048575" s="42"/>
      <c r="FL1048575" s="42"/>
      <c r="FM1048575" s="42"/>
      <c r="FN1048575" s="42"/>
      <c r="FO1048575" s="42"/>
      <c r="FP1048575" s="42"/>
      <c r="FQ1048575" s="42"/>
      <c r="FR1048575" s="42"/>
      <c r="FS1048575" s="42"/>
      <c r="FT1048575" s="42"/>
      <c r="FU1048575" s="42"/>
      <c r="FV1048575" s="42"/>
      <c r="FW1048575" s="42"/>
      <c r="FX1048575" s="42"/>
      <c r="FY1048575" s="42"/>
      <c r="FZ1048575" s="42"/>
      <c r="GA1048575" s="42"/>
      <c r="GB1048575" s="42"/>
      <c r="GC1048575" s="42"/>
      <c r="GD1048575" s="42"/>
      <c r="GE1048575" s="42"/>
      <c r="GF1048575" s="42"/>
      <c r="GG1048575" s="42"/>
      <c r="GH1048575" s="42"/>
      <c r="GI1048575" s="42"/>
      <c r="GJ1048575" s="42"/>
      <c r="GK1048575" s="42"/>
      <c r="GL1048575" s="42"/>
      <c r="GM1048575" s="42"/>
      <c r="GN1048575" s="42"/>
      <c r="GO1048575" s="42"/>
      <c r="GP1048575" s="42"/>
      <c r="GQ1048575" s="42"/>
      <c r="GR1048575" s="42"/>
      <c r="GS1048575" s="42"/>
      <c r="GT1048575" s="42"/>
      <c r="GU1048575" s="42"/>
      <c r="GV1048575" s="42"/>
      <c r="GW1048575" s="42"/>
      <c r="GX1048575" s="42"/>
      <c r="GY1048575" s="42"/>
      <c r="GZ1048575" s="42"/>
      <c r="HA1048575" s="42"/>
      <c r="HB1048575" s="42"/>
      <c r="HC1048575" s="42"/>
      <c r="HD1048575" s="42"/>
      <c r="HE1048575" s="42"/>
      <c r="HF1048575" s="42"/>
      <c r="HG1048575" s="42"/>
      <c r="HH1048575" s="42"/>
      <c r="HI1048575" s="42"/>
      <c r="HJ1048575" s="42"/>
      <c r="HK1048575" s="42"/>
      <c r="HL1048575" s="42"/>
      <c r="HM1048575" s="42"/>
      <c r="HN1048575" s="42"/>
      <c r="HO1048575" s="42"/>
      <c r="HP1048575" s="42"/>
      <c r="HQ1048575" s="42"/>
      <c r="HR1048575" s="42"/>
      <c r="HS1048575" s="42"/>
      <c r="HT1048575" s="42"/>
      <c r="HU1048575" s="42"/>
      <c r="HV1048575" s="42"/>
      <c r="HW1048575" s="42"/>
      <c r="HX1048575" s="42"/>
      <c r="HY1048575" s="42"/>
      <c r="HZ1048575" s="42"/>
      <c r="IA1048575" s="42"/>
      <c r="IB1048575" s="42"/>
      <c r="IC1048575" s="42"/>
      <c r="ID1048575" s="42"/>
      <c r="IE1048575" s="42"/>
      <c r="IF1048575" s="42"/>
      <c r="IG1048575" s="42"/>
      <c r="IH1048575" s="42"/>
      <c r="II1048575" s="42"/>
      <c r="IJ1048575" s="42"/>
      <c r="IK1048575" s="42"/>
      <c r="IL1048575" s="42"/>
      <c r="IM1048575" s="43"/>
      <c r="IN1048575" s="44"/>
      <c r="IO1048575" s="44"/>
      <c r="IP1048575" s="44"/>
      <c r="IQ1048575" s="44"/>
    </row>
    <row r="1048576" s="24" customFormat="1" customHeight="1" spans="2:251">
      <c r="B1048576" s="38"/>
      <c r="C1048576" s="39"/>
      <c r="D1048576" s="40"/>
      <c r="E1048576" s="40"/>
      <c r="F1048576" s="41"/>
      <c r="G1048576" s="78"/>
      <c r="H1048576" s="78"/>
      <c r="I1048576" s="78"/>
      <c r="J1048576" s="78"/>
      <c r="K1048576" s="42"/>
      <c r="L1048576" s="42"/>
      <c r="M1048576" s="42"/>
      <c r="N1048576" s="42"/>
      <c r="O1048576" s="42"/>
      <c r="P1048576" s="42"/>
      <c r="Q1048576" s="42"/>
      <c r="R1048576" s="42"/>
      <c r="S1048576" s="42"/>
      <c r="T1048576" s="42"/>
      <c r="U1048576" s="42"/>
      <c r="V1048576" s="42"/>
      <c r="W1048576" s="42"/>
      <c r="X1048576" s="42"/>
      <c r="Y1048576" s="42"/>
      <c r="Z1048576" s="42"/>
      <c r="AA1048576" s="42"/>
      <c r="AB1048576" s="42"/>
      <c r="AC1048576" s="42"/>
      <c r="AD1048576" s="42"/>
      <c r="AE1048576" s="42"/>
      <c r="AF1048576" s="42"/>
      <c r="AG1048576" s="42"/>
      <c r="AH1048576" s="42"/>
      <c r="AI1048576" s="42"/>
      <c r="AJ1048576" s="42"/>
      <c r="AK1048576" s="42"/>
      <c r="AL1048576" s="42"/>
      <c r="AM1048576" s="42"/>
      <c r="AN1048576" s="42"/>
      <c r="AO1048576" s="42"/>
      <c r="AP1048576" s="42"/>
      <c r="AQ1048576" s="42"/>
      <c r="AR1048576" s="42"/>
      <c r="AS1048576" s="42"/>
      <c r="AT1048576" s="42"/>
      <c r="AU1048576" s="42"/>
      <c r="AV1048576" s="42"/>
      <c r="AW1048576" s="42"/>
      <c r="AX1048576" s="42"/>
      <c r="AY1048576" s="42"/>
      <c r="AZ1048576" s="42"/>
      <c r="BA1048576" s="42"/>
      <c r="BB1048576" s="42"/>
      <c r="BC1048576" s="42"/>
      <c r="BD1048576" s="42"/>
      <c r="BE1048576" s="42"/>
      <c r="BF1048576" s="42"/>
      <c r="BG1048576" s="42"/>
      <c r="BH1048576" s="42"/>
      <c r="BI1048576" s="42"/>
      <c r="BJ1048576" s="42"/>
      <c r="BK1048576" s="42"/>
      <c r="BL1048576" s="42"/>
      <c r="BM1048576" s="42"/>
      <c r="BN1048576" s="42"/>
      <c r="BO1048576" s="42"/>
      <c r="BP1048576" s="42"/>
      <c r="BQ1048576" s="42"/>
      <c r="BR1048576" s="42"/>
      <c r="BS1048576" s="42"/>
      <c r="BT1048576" s="42"/>
      <c r="BU1048576" s="42"/>
      <c r="BV1048576" s="42"/>
      <c r="BW1048576" s="42"/>
      <c r="BX1048576" s="42"/>
      <c r="BY1048576" s="42"/>
      <c r="BZ1048576" s="42"/>
      <c r="CA1048576" s="42"/>
      <c r="CB1048576" s="42"/>
      <c r="CC1048576" s="42"/>
      <c r="CD1048576" s="42"/>
      <c r="CE1048576" s="42"/>
      <c r="CF1048576" s="42"/>
      <c r="CG1048576" s="42"/>
      <c r="CH1048576" s="42"/>
      <c r="CI1048576" s="42"/>
      <c r="CJ1048576" s="42"/>
      <c r="CK1048576" s="42"/>
      <c r="CL1048576" s="42"/>
      <c r="CM1048576" s="42"/>
      <c r="CN1048576" s="42"/>
      <c r="CO1048576" s="42"/>
      <c r="CP1048576" s="42"/>
      <c r="CQ1048576" s="42"/>
      <c r="CR1048576" s="42"/>
      <c r="CS1048576" s="42"/>
      <c r="CT1048576" s="42"/>
      <c r="CU1048576" s="42"/>
      <c r="CV1048576" s="42"/>
      <c r="CW1048576" s="42"/>
      <c r="CX1048576" s="42"/>
      <c r="CY1048576" s="42"/>
      <c r="CZ1048576" s="42"/>
      <c r="DA1048576" s="42"/>
      <c r="DB1048576" s="42"/>
      <c r="DC1048576" s="42"/>
      <c r="DD1048576" s="42"/>
      <c r="DE1048576" s="42"/>
      <c r="DF1048576" s="42"/>
      <c r="DG1048576" s="42"/>
      <c r="DH1048576" s="42"/>
      <c r="DI1048576" s="42"/>
      <c r="DJ1048576" s="42"/>
      <c r="DK1048576" s="42"/>
      <c r="DL1048576" s="42"/>
      <c r="DM1048576" s="42"/>
      <c r="DN1048576" s="42"/>
      <c r="DO1048576" s="42"/>
      <c r="DP1048576" s="42"/>
      <c r="DQ1048576" s="42"/>
      <c r="DR1048576" s="42"/>
      <c r="DS1048576" s="42"/>
      <c r="DT1048576" s="42"/>
      <c r="DU1048576" s="42"/>
      <c r="DV1048576" s="42"/>
      <c r="DW1048576" s="42"/>
      <c r="DX1048576" s="42"/>
      <c r="DY1048576" s="42"/>
      <c r="DZ1048576" s="42"/>
      <c r="EA1048576" s="42"/>
      <c r="EB1048576" s="42"/>
      <c r="EC1048576" s="42"/>
      <c r="ED1048576" s="42"/>
      <c r="EE1048576" s="42"/>
      <c r="EF1048576" s="42"/>
      <c r="EG1048576" s="42"/>
      <c r="EH1048576" s="42"/>
      <c r="EI1048576" s="42"/>
      <c r="EJ1048576" s="42"/>
      <c r="EK1048576" s="42"/>
      <c r="EL1048576" s="42"/>
      <c r="EM1048576" s="42"/>
      <c r="EN1048576" s="42"/>
      <c r="EO1048576" s="42"/>
      <c r="EP1048576" s="42"/>
      <c r="EQ1048576" s="42"/>
      <c r="ER1048576" s="42"/>
      <c r="ES1048576" s="42"/>
      <c r="ET1048576" s="42"/>
      <c r="EU1048576" s="42"/>
      <c r="EV1048576" s="42"/>
      <c r="EW1048576" s="42"/>
      <c r="EX1048576" s="42"/>
      <c r="EY1048576" s="42"/>
      <c r="EZ1048576" s="42"/>
      <c r="FA1048576" s="42"/>
      <c r="FB1048576" s="42"/>
      <c r="FC1048576" s="42"/>
      <c r="FD1048576" s="42"/>
      <c r="FE1048576" s="42"/>
      <c r="FF1048576" s="42"/>
      <c r="FG1048576" s="42"/>
      <c r="FH1048576" s="42"/>
      <c r="FI1048576" s="42"/>
      <c r="FJ1048576" s="42"/>
      <c r="FK1048576" s="42"/>
      <c r="FL1048576" s="42"/>
      <c r="FM1048576" s="42"/>
      <c r="FN1048576" s="42"/>
      <c r="FO1048576" s="42"/>
      <c r="FP1048576" s="42"/>
      <c r="FQ1048576" s="42"/>
      <c r="FR1048576" s="42"/>
      <c r="FS1048576" s="42"/>
      <c r="FT1048576" s="42"/>
      <c r="FU1048576" s="42"/>
      <c r="FV1048576" s="42"/>
      <c r="FW1048576" s="42"/>
      <c r="FX1048576" s="42"/>
      <c r="FY1048576" s="42"/>
      <c r="FZ1048576" s="42"/>
      <c r="GA1048576" s="42"/>
      <c r="GB1048576" s="42"/>
      <c r="GC1048576" s="42"/>
      <c r="GD1048576" s="42"/>
      <c r="GE1048576" s="42"/>
      <c r="GF1048576" s="42"/>
      <c r="GG1048576" s="42"/>
      <c r="GH1048576" s="42"/>
      <c r="GI1048576" s="42"/>
      <c r="GJ1048576" s="42"/>
      <c r="GK1048576" s="42"/>
      <c r="GL1048576" s="42"/>
      <c r="GM1048576" s="42"/>
      <c r="GN1048576" s="42"/>
      <c r="GO1048576" s="42"/>
      <c r="GP1048576" s="42"/>
      <c r="GQ1048576" s="42"/>
      <c r="GR1048576" s="42"/>
      <c r="GS1048576" s="42"/>
      <c r="GT1048576" s="42"/>
      <c r="GU1048576" s="42"/>
      <c r="GV1048576" s="42"/>
      <c r="GW1048576" s="42"/>
      <c r="GX1048576" s="42"/>
      <c r="GY1048576" s="42"/>
      <c r="GZ1048576" s="42"/>
      <c r="HA1048576" s="42"/>
      <c r="HB1048576" s="42"/>
      <c r="HC1048576" s="42"/>
      <c r="HD1048576" s="42"/>
      <c r="HE1048576" s="42"/>
      <c r="HF1048576" s="42"/>
      <c r="HG1048576" s="42"/>
      <c r="HH1048576" s="42"/>
      <c r="HI1048576" s="42"/>
      <c r="HJ1048576" s="42"/>
      <c r="HK1048576" s="42"/>
      <c r="HL1048576" s="42"/>
      <c r="HM1048576" s="42"/>
      <c r="HN1048576" s="42"/>
      <c r="HO1048576" s="42"/>
      <c r="HP1048576" s="42"/>
      <c r="HQ1048576" s="42"/>
      <c r="HR1048576" s="42"/>
      <c r="HS1048576" s="42"/>
      <c r="HT1048576" s="42"/>
      <c r="HU1048576" s="42"/>
      <c r="HV1048576" s="42"/>
      <c r="HW1048576" s="42"/>
      <c r="HX1048576" s="42"/>
      <c r="HY1048576" s="42"/>
      <c r="HZ1048576" s="42"/>
      <c r="IA1048576" s="42"/>
      <c r="IB1048576" s="42"/>
      <c r="IC1048576" s="42"/>
      <c r="ID1048576" s="42"/>
      <c r="IE1048576" s="42"/>
      <c r="IF1048576" s="42"/>
      <c r="IG1048576" s="42"/>
      <c r="IH1048576" s="42"/>
      <c r="II1048576" s="42"/>
      <c r="IJ1048576" s="42"/>
      <c r="IK1048576" s="42"/>
      <c r="IL1048576" s="42"/>
      <c r="IM1048576" s="43"/>
      <c r="IN1048576" s="44"/>
      <c r="IO1048576" s="44"/>
      <c r="IP1048576" s="44"/>
      <c r="IQ1048576" s="44"/>
    </row>
  </sheetData>
  <autoFilter ref="A1:XFD188">
    <filterColumn colId="5">
      <filters blank="1">
        <filter val="打印"/>
        <filter val="空"/>
        <filter val="是"/>
      </filters>
    </filterColumn>
    <extLst/>
  </autoFilter>
  <mergeCells count="1">
    <mergeCell ref="B1:E1"/>
  </mergeCells>
  <printOptions horizontalCentered="1"/>
  <pageMargins left="0.314583333333333" right="0.314583333333333" top="0.747916666666667" bottom="0.747916666666667" header="0.314583333333333" footer="0.314583333333333"/>
  <pageSetup paperSize="9" scale="93" firstPageNumber="32" fitToHeight="0" orientation="portrait" blackAndWhite="1" useFirstPageNumber="1" horizontalDpi="600"/>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pageSetUpPr fitToPage="1"/>
  </sheetPr>
  <dimension ref="B1:N13"/>
  <sheetViews>
    <sheetView showZeros="0" view="pageBreakPreview" zoomScale="55" zoomScaleNormal="100" topLeftCell="B1" workbookViewId="0">
      <selection activeCell="P20" sqref="P20"/>
    </sheetView>
  </sheetViews>
  <sheetFormatPr defaultColWidth="9" defaultRowHeight="13.5"/>
  <cols>
    <col min="1" max="1" width="9" style="4" hidden="1" customWidth="1"/>
    <col min="2" max="2" width="17.625" style="4" customWidth="1"/>
    <col min="3" max="7" width="19.3666666666667" style="4" customWidth="1"/>
    <col min="8" max="8" width="19.3666666666667" style="5" customWidth="1"/>
    <col min="9" max="14" width="19.3666666666667" style="4" customWidth="1"/>
    <col min="15" max="15" width="9.81666666666667" style="4"/>
    <col min="16" max="17" width="9" style="4"/>
    <col min="18" max="18" width="8.09166666666667" style="4" customWidth="1"/>
    <col min="19" max="20" width="9" style="4" hidden="1" customWidth="1"/>
    <col min="21" max="16384" width="9" style="4"/>
  </cols>
  <sheetData>
    <row r="1" ht="66" customHeight="1" spans="2:14">
      <c r="B1" s="6" t="s">
        <v>1635</v>
      </c>
      <c r="C1" s="6"/>
      <c r="D1" s="6"/>
      <c r="E1" s="6"/>
      <c r="F1" s="6"/>
      <c r="G1" s="6"/>
      <c r="H1" s="6"/>
      <c r="I1" s="6"/>
      <c r="J1" s="6"/>
      <c r="K1" s="6"/>
      <c r="L1" s="6"/>
      <c r="M1" s="6"/>
      <c r="N1" s="6"/>
    </row>
    <row r="2" s="1" customFormat="1" ht="33" customHeight="1" spans="2:14">
      <c r="B2" s="7" t="s">
        <v>1636</v>
      </c>
      <c r="H2" s="8"/>
      <c r="N2" s="22" t="s">
        <v>49</v>
      </c>
    </row>
    <row r="3" s="2" customFormat="1" ht="63" customHeight="1" spans="2:14">
      <c r="B3" s="9" t="s">
        <v>1637</v>
      </c>
      <c r="C3" s="10" t="s">
        <v>1638</v>
      </c>
      <c r="D3" s="11"/>
      <c r="E3" s="12"/>
      <c r="F3" s="13" t="s">
        <v>1639</v>
      </c>
      <c r="G3" s="13"/>
      <c r="H3" s="13"/>
      <c r="I3" s="11" t="s">
        <v>1640</v>
      </c>
      <c r="J3" s="11"/>
      <c r="K3" s="11"/>
      <c r="L3" s="10" t="s">
        <v>1641</v>
      </c>
      <c r="M3" s="11"/>
      <c r="N3" s="12"/>
    </row>
    <row r="4" s="2" customFormat="1" ht="63" customHeight="1" spans="2:14">
      <c r="B4" s="9"/>
      <c r="C4" s="9" t="s">
        <v>1642</v>
      </c>
      <c r="D4" s="9" t="s">
        <v>1643</v>
      </c>
      <c r="E4" s="9" t="s">
        <v>1644</v>
      </c>
      <c r="F4" s="9" t="s">
        <v>56</v>
      </c>
      <c r="G4" s="9" t="s">
        <v>1643</v>
      </c>
      <c r="H4" s="9" t="s">
        <v>1644</v>
      </c>
      <c r="I4" s="9" t="s">
        <v>56</v>
      </c>
      <c r="J4" s="9" t="s">
        <v>1645</v>
      </c>
      <c r="K4" s="9" t="s">
        <v>1644</v>
      </c>
      <c r="L4" s="9" t="s">
        <v>1642</v>
      </c>
      <c r="M4" s="9" t="s">
        <v>1643</v>
      </c>
      <c r="N4" s="9" t="s">
        <v>1644</v>
      </c>
    </row>
    <row r="5" s="3" customFormat="1" ht="66" customHeight="1" spans="2:14">
      <c r="B5" s="14" t="s">
        <v>1646</v>
      </c>
      <c r="C5" s="15">
        <v>1118701</v>
      </c>
      <c r="D5" s="16">
        <v>435369</v>
      </c>
      <c r="E5" s="16">
        <v>683332</v>
      </c>
      <c r="F5" s="15">
        <v>27900</v>
      </c>
      <c r="G5" s="15"/>
      <c r="H5" s="17">
        <v>27900</v>
      </c>
      <c r="I5" s="17">
        <v>2244</v>
      </c>
      <c r="J5" s="17">
        <v>2164</v>
      </c>
      <c r="K5" s="17">
        <v>80</v>
      </c>
      <c r="L5" s="17">
        <f>M5+N5</f>
        <v>1144357</v>
      </c>
      <c r="M5" s="23">
        <f>D5+G5-J5</f>
        <v>433205</v>
      </c>
      <c r="N5" s="23">
        <f>E5+H5-K5</f>
        <v>711152</v>
      </c>
    </row>
    <row r="6" s="1" customFormat="1" ht="66" customHeight="1" spans="2:14">
      <c r="B6" s="18"/>
      <c r="C6" s="19"/>
      <c r="D6" s="20"/>
      <c r="E6" s="20"/>
      <c r="F6" s="21"/>
      <c r="G6" s="21"/>
      <c r="H6" s="21"/>
      <c r="I6" s="21"/>
      <c r="J6" s="21"/>
      <c r="K6" s="21"/>
      <c r="L6" s="19"/>
      <c r="M6" s="21"/>
      <c r="N6" s="21"/>
    </row>
    <row r="7" s="1" customFormat="1" ht="66" customHeight="1" spans="2:14">
      <c r="B7" s="18"/>
      <c r="C7" s="19"/>
      <c r="D7" s="20"/>
      <c r="E7" s="20"/>
      <c r="F7" s="21"/>
      <c r="G7" s="21"/>
      <c r="H7" s="21"/>
      <c r="I7" s="21"/>
      <c r="J7" s="21"/>
      <c r="K7" s="21"/>
      <c r="L7" s="19"/>
      <c r="M7" s="21"/>
      <c r="N7" s="21"/>
    </row>
    <row r="8" s="1" customFormat="1" ht="66" customHeight="1" spans="2:14">
      <c r="B8" s="18"/>
      <c r="C8" s="19"/>
      <c r="D8" s="20"/>
      <c r="E8" s="20"/>
      <c r="F8" s="21"/>
      <c r="G8" s="21"/>
      <c r="H8" s="21"/>
      <c r="I8" s="21"/>
      <c r="J8" s="21"/>
      <c r="K8" s="21"/>
      <c r="L8" s="19"/>
      <c r="M8" s="21"/>
      <c r="N8" s="21"/>
    </row>
    <row r="9" s="1" customFormat="1" ht="66" customHeight="1" spans="2:14">
      <c r="B9" s="18"/>
      <c r="C9" s="19"/>
      <c r="D9" s="20"/>
      <c r="E9" s="20"/>
      <c r="F9" s="21"/>
      <c r="G9" s="21"/>
      <c r="H9" s="21"/>
      <c r="I9" s="21"/>
      <c r="J9" s="21"/>
      <c r="K9" s="21"/>
      <c r="L9" s="19"/>
      <c r="M9" s="21"/>
      <c r="N9" s="21"/>
    </row>
    <row r="10" s="1" customFormat="1" ht="66" customHeight="1" spans="2:14">
      <c r="B10" s="18"/>
      <c r="C10" s="19"/>
      <c r="D10" s="20"/>
      <c r="E10" s="20"/>
      <c r="F10" s="21"/>
      <c r="G10" s="21"/>
      <c r="H10" s="21"/>
      <c r="I10" s="21"/>
      <c r="J10" s="21"/>
      <c r="K10" s="21"/>
      <c r="L10" s="19"/>
      <c r="M10" s="21"/>
      <c r="N10" s="21"/>
    </row>
    <row r="11" s="1" customFormat="1" ht="66" customHeight="1" spans="2:14">
      <c r="B11" s="18"/>
      <c r="C11" s="19"/>
      <c r="D11" s="20"/>
      <c r="E11" s="20"/>
      <c r="F11" s="21"/>
      <c r="G11" s="21"/>
      <c r="H11" s="21"/>
      <c r="I11" s="21"/>
      <c r="J11" s="21"/>
      <c r="K11" s="21"/>
      <c r="L11" s="19"/>
      <c r="M11" s="21"/>
      <c r="N11" s="21"/>
    </row>
    <row r="12" s="1" customFormat="1" ht="66" customHeight="1" spans="2:14">
      <c r="B12" s="18"/>
      <c r="C12" s="19"/>
      <c r="D12" s="20"/>
      <c r="E12" s="20"/>
      <c r="F12" s="21"/>
      <c r="G12" s="21"/>
      <c r="H12" s="21"/>
      <c r="I12" s="21"/>
      <c r="J12" s="21"/>
      <c r="K12" s="21"/>
      <c r="L12" s="19"/>
      <c r="M12" s="21"/>
      <c r="N12" s="21"/>
    </row>
    <row r="13" ht="66" customHeight="1" spans="2:14">
      <c r="B13" s="18"/>
      <c r="C13" s="19"/>
      <c r="D13" s="20"/>
      <c r="E13" s="20"/>
      <c r="F13" s="21"/>
      <c r="G13" s="21"/>
      <c r="H13" s="21"/>
      <c r="I13" s="21"/>
      <c r="J13" s="21"/>
      <c r="K13" s="21"/>
      <c r="L13" s="19"/>
      <c r="M13" s="21"/>
      <c r="N13" s="21"/>
    </row>
  </sheetData>
  <mergeCells count="6">
    <mergeCell ref="B1:N1"/>
    <mergeCell ref="C3:E3"/>
    <mergeCell ref="F3:H3"/>
    <mergeCell ref="I3:K3"/>
    <mergeCell ref="L3:N3"/>
    <mergeCell ref="B3:B4"/>
  </mergeCells>
  <printOptions horizontalCentered="1"/>
  <pageMargins left="0.314583333333333" right="0.314583333333333" top="0.747916666666667" bottom="0.747916666666667" header="0.314583333333333" footer="0.314583333333333"/>
  <pageSetup paperSize="9" scale="39" firstPageNumber="38" fitToHeight="0" orientation="portrait" blackAndWhite="1" useFirstPageNumber="1" horizontalDpi="600"/>
  <headerFooter alignWithMargins="0">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10</vt:i4>
      </vt:variant>
    </vt:vector>
  </HeadingPairs>
  <TitlesOfParts>
    <vt:vector size="10" baseType="lpstr">
      <vt:lpstr>封面</vt:lpstr>
      <vt:lpstr>目录</vt:lpstr>
      <vt:lpstr>1.一般公共预算收入调整表</vt:lpstr>
      <vt:lpstr>2.一般公共预算支出调整表</vt:lpstr>
      <vt:lpstr>3.动支预备费情况表</vt:lpstr>
      <vt:lpstr>4.基金收入调整表</vt:lpstr>
      <vt:lpstr>5.基金支出调整表</vt:lpstr>
      <vt:lpstr>6.国有资本经营预算调整表</vt:lpstr>
      <vt:lpstr>7.社保基金预算调整表</vt:lpstr>
      <vt:lpstr>8.债务余额情况表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雯雯</cp:lastModifiedBy>
  <dcterms:created xsi:type="dcterms:W3CDTF">2006-09-17T16:00:00Z</dcterms:created>
  <cp:lastPrinted>2021-01-15T23:41:00Z</cp:lastPrinted>
  <dcterms:modified xsi:type="dcterms:W3CDTF">2024-12-24T08:45:46Z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B1A4C8A4A55E43ED972FD33F6F42511C_13</vt:lpwstr>
  </property>
  <property fmtid="{D5CDD505-2E9C-101B-9397-08002B2CF9AE}" pid="4" name="KSOReadingLayout">
    <vt:bool>true</vt:bool>
  </property>
</Properties>
</file>