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340" windowHeight="13065" tabRatio="601" firstSheet="1" activeTab="5"/>
  </bookViews>
  <sheets>
    <sheet name="表1-7种植业计划" sheetId="1" r:id="rId1"/>
    <sheet name="表8畜牧" sheetId="2" r:id="rId2"/>
    <sheet name="表9畜牧" sheetId="3" r:id="rId3"/>
    <sheet name="表10畜牧" sheetId="4" r:id="rId4"/>
    <sheet name="表11渔业" sheetId="5" r:id="rId5"/>
    <sheet name="表12农机" sheetId="6" r:id="rId6"/>
    <sheet name="表13农产品检测" sheetId="7" r:id="rId7"/>
    <sheet name="农业科技推广计划表（1-2）" sheetId="8" r:id="rId8"/>
    <sheet name="00000000" sheetId="9" state="veryHidden" r:id="rId9"/>
  </sheets>
  <definedNames>
    <definedName name="_xlnm.Print_Area" localSheetId="7">'农业科技推广计划表（1-2）'!$A$1:$AG$18</definedName>
  </definedNames>
  <calcPr fullCalcOnLoad="1" fullPrecision="0"/>
  <oleSize ref="B1:P22"/>
</workbook>
</file>

<file path=xl/sharedStrings.xml><?xml version="1.0" encoding="utf-8"?>
<sst xmlns="http://schemas.openxmlformats.org/spreadsheetml/2006/main" count="559" uniqueCount="182">
  <si>
    <t>砚山县2020年农业生产计划表（一）</t>
  </si>
  <si>
    <t>砚山县2020年农业生产计划表（二）</t>
  </si>
  <si>
    <t>砚山县2020年农业生产计划表（三）</t>
  </si>
  <si>
    <t>砚山县2020年农业生产计划表（四）</t>
  </si>
  <si>
    <t>砚山县2020年农业生产计划表（五）</t>
  </si>
  <si>
    <t>砚山县2020年农业生产计划表（六）</t>
  </si>
  <si>
    <t>砚山县2020年农业生产计划表（七）</t>
  </si>
  <si>
    <t>单位：亩、万亩、万公斤</t>
  </si>
  <si>
    <r>
      <t xml:space="preserve">                    </t>
    </r>
    <r>
      <rPr>
        <sz val="10"/>
        <color indexed="8"/>
        <rFont val="宋体"/>
        <family val="0"/>
      </rPr>
      <t xml:space="preserve">项目
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地区</t>
    </r>
  </si>
  <si>
    <t>全年农作物总播种面积</t>
  </si>
  <si>
    <t>一、粮豆面积</t>
  </si>
  <si>
    <r>
      <t xml:space="preserve">              </t>
    </r>
    <r>
      <rPr>
        <sz val="10"/>
        <color indexed="8"/>
        <rFont val="宋体"/>
        <family val="0"/>
      </rPr>
      <t>项目</t>
    </r>
    <r>
      <rPr>
        <sz val="10"/>
        <color indexed="8"/>
        <rFont val="Times New Roman"/>
        <family val="1"/>
      </rPr>
      <t xml:space="preserve">           
 </t>
    </r>
    <r>
      <rPr>
        <sz val="10"/>
        <color indexed="8"/>
        <rFont val="宋体"/>
        <family val="0"/>
      </rPr>
      <t>地区</t>
    </r>
  </si>
  <si>
    <t>（一）小春粮豆</t>
  </si>
  <si>
    <r>
      <t xml:space="preserve">             </t>
    </r>
    <r>
      <rPr>
        <sz val="10"/>
        <color indexed="8"/>
        <rFont val="宋体"/>
        <family val="0"/>
      </rPr>
      <t>项目</t>
    </r>
    <r>
      <rPr>
        <sz val="10"/>
        <color indexed="8"/>
        <rFont val="Times New Roman"/>
        <family val="1"/>
      </rPr>
      <t xml:space="preserve">       
</t>
    </r>
    <r>
      <rPr>
        <sz val="10"/>
        <color indexed="8"/>
        <rFont val="宋体"/>
        <family val="0"/>
      </rPr>
      <t>地区</t>
    </r>
  </si>
  <si>
    <t>（二）大春晚秋粮豆</t>
  </si>
  <si>
    <r>
      <t xml:space="preserve">           </t>
    </r>
    <r>
      <rPr>
        <sz val="10"/>
        <color indexed="8"/>
        <rFont val="宋体"/>
        <family val="0"/>
      </rPr>
      <t>项目</t>
    </r>
    <r>
      <rPr>
        <sz val="10"/>
        <color indexed="8"/>
        <rFont val="Times New Roman"/>
        <family val="1"/>
      </rPr>
      <t xml:space="preserve">  
</t>
    </r>
    <r>
      <rPr>
        <sz val="10"/>
        <color indexed="8"/>
        <rFont val="宋体"/>
        <family val="0"/>
      </rPr>
      <t>地区</t>
    </r>
  </si>
  <si>
    <t>③陆稻</t>
  </si>
  <si>
    <t>④大豆</t>
  </si>
  <si>
    <t>⑤杂粮</t>
  </si>
  <si>
    <t>⑥薯类</t>
  </si>
  <si>
    <r>
      <t xml:space="preserve">         </t>
    </r>
    <r>
      <rPr>
        <sz val="10"/>
        <color indexed="8"/>
        <rFont val="宋体"/>
        <family val="0"/>
      </rPr>
      <t>项目</t>
    </r>
    <r>
      <rPr>
        <sz val="10"/>
        <color indexed="8"/>
        <rFont val="Times New Roman"/>
        <family val="1"/>
      </rPr>
      <t xml:space="preserve">         
    </t>
    </r>
    <r>
      <rPr>
        <sz val="10"/>
        <color indexed="8"/>
        <rFont val="宋体"/>
        <family val="0"/>
      </rPr>
      <t>地区</t>
    </r>
  </si>
  <si>
    <t>二、经济作物面积</t>
  </si>
  <si>
    <t>（一）小春经作</t>
  </si>
  <si>
    <t>（二）大春经作</t>
  </si>
  <si>
    <r>
      <t>1</t>
    </r>
    <r>
      <rPr>
        <sz val="10"/>
        <color indexed="8"/>
        <rFont val="宋体"/>
        <family val="0"/>
      </rPr>
      <t>、辣椒</t>
    </r>
  </si>
  <si>
    <r>
      <t xml:space="preserve">      </t>
    </r>
    <r>
      <rPr>
        <sz val="10"/>
        <color indexed="8"/>
        <rFont val="宋体"/>
        <family val="0"/>
      </rPr>
      <t>项目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宋体"/>
        <family val="0"/>
      </rPr>
      <t>地区</t>
    </r>
  </si>
  <si>
    <t>其中：</t>
  </si>
  <si>
    <r>
      <t>2</t>
    </r>
    <r>
      <rPr>
        <sz val="10"/>
        <color indexed="8"/>
        <rFont val="宋体"/>
        <family val="0"/>
      </rPr>
      <t>、烤烟</t>
    </r>
  </si>
  <si>
    <r>
      <t>3</t>
    </r>
    <r>
      <rPr>
        <sz val="10"/>
        <color indexed="8"/>
        <rFont val="宋体"/>
        <family val="0"/>
      </rPr>
      <t>、商品蔬菜</t>
    </r>
  </si>
  <si>
    <r>
      <t>4</t>
    </r>
    <r>
      <rPr>
        <sz val="10"/>
        <color indexed="8"/>
        <rFont val="宋体"/>
        <family val="0"/>
      </rPr>
      <t>、花生</t>
    </r>
  </si>
  <si>
    <r>
      <t>5</t>
    </r>
    <r>
      <rPr>
        <sz val="10"/>
        <color indexed="8"/>
        <rFont val="宋体"/>
        <family val="0"/>
      </rPr>
      <t>、甘蔗</t>
    </r>
  </si>
  <si>
    <r>
      <t xml:space="preserve">      </t>
    </r>
    <r>
      <rPr>
        <sz val="10"/>
        <color indexed="8"/>
        <rFont val="宋体"/>
        <family val="0"/>
      </rPr>
      <t>项目</t>
    </r>
    <r>
      <rPr>
        <sz val="10"/>
        <color indexed="8"/>
        <rFont val="Times New Roman"/>
        <family val="1"/>
      </rPr>
      <t xml:space="preserve">  
 </t>
    </r>
    <r>
      <rPr>
        <sz val="10"/>
        <color indexed="8"/>
        <rFont val="宋体"/>
        <family val="0"/>
      </rPr>
      <t>地区</t>
    </r>
  </si>
  <si>
    <r>
      <t>6</t>
    </r>
    <r>
      <rPr>
        <sz val="10"/>
        <color indexed="8"/>
        <rFont val="宋体"/>
        <family val="0"/>
      </rPr>
      <t>、三七</t>
    </r>
  </si>
  <si>
    <r>
      <t>7</t>
    </r>
    <r>
      <rPr>
        <sz val="10"/>
        <color indexed="8"/>
        <rFont val="宋体"/>
        <family val="0"/>
      </rPr>
      <t>、万寿菊</t>
    </r>
  </si>
  <si>
    <t>8、其他经作</t>
  </si>
  <si>
    <t>三、青饲料及其他农作物</t>
  </si>
  <si>
    <r>
      <t>2019</t>
    </r>
    <r>
      <rPr>
        <sz val="10"/>
        <color indexed="8"/>
        <rFont val="宋体"/>
        <family val="0"/>
      </rPr>
      <t>年实绩</t>
    </r>
  </si>
  <si>
    <r>
      <t>2020</t>
    </r>
    <r>
      <rPr>
        <sz val="10"/>
        <color indexed="8"/>
        <rFont val="宋体"/>
        <family val="0"/>
      </rPr>
      <t>年计划</t>
    </r>
  </si>
  <si>
    <r>
      <t>2019</t>
    </r>
    <r>
      <rPr>
        <sz val="8"/>
        <color indexed="8"/>
        <rFont val="宋体"/>
        <family val="0"/>
      </rPr>
      <t>年实绩</t>
    </r>
  </si>
  <si>
    <t>分作物面积</t>
  </si>
  <si>
    <t>产量比2019年±</t>
  </si>
  <si>
    <t>①水稻</t>
  </si>
  <si>
    <t>②包谷</t>
  </si>
  <si>
    <r>
      <t>2019</t>
    </r>
    <r>
      <rPr>
        <sz val="10"/>
        <color indexed="8"/>
        <rFont val="宋体"/>
        <family val="0"/>
      </rPr>
      <t>年完成面积</t>
    </r>
  </si>
  <si>
    <r>
      <t>2019</t>
    </r>
    <r>
      <rPr>
        <sz val="10"/>
        <color indexed="8"/>
        <rFont val="宋体"/>
        <family val="0"/>
      </rPr>
      <t>年实种面积</t>
    </r>
  </si>
  <si>
    <r>
      <t>2020</t>
    </r>
    <r>
      <rPr>
        <sz val="10"/>
        <color indexed="8"/>
        <rFont val="宋体"/>
        <family val="0"/>
      </rPr>
      <t>年计划面积</t>
    </r>
  </si>
  <si>
    <t>面积</t>
  </si>
  <si>
    <t>产量</t>
  </si>
  <si>
    <t>面积比2019年±</t>
  </si>
  <si>
    <t>1、小麦</t>
  </si>
  <si>
    <t>2、蚕豆</t>
  </si>
  <si>
    <t>3、豌豆</t>
  </si>
  <si>
    <t>4、大豆</t>
  </si>
  <si>
    <t>5、薯类</t>
  </si>
  <si>
    <t>合计</t>
  </si>
  <si>
    <r>
      <t>1</t>
    </r>
    <r>
      <rPr>
        <sz val="10"/>
        <color indexed="8"/>
        <rFont val="宋体"/>
        <family val="0"/>
      </rPr>
      <t>、马芽花</t>
    </r>
  </si>
  <si>
    <r>
      <t>2</t>
    </r>
    <r>
      <rPr>
        <sz val="10"/>
        <color indexed="8"/>
        <rFont val="宋体"/>
        <family val="0"/>
      </rPr>
      <t>、商品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蔬菜</t>
    </r>
  </si>
  <si>
    <t>3、油菜</t>
  </si>
  <si>
    <t>1、油菜</t>
  </si>
  <si>
    <t>2、马芽花</t>
  </si>
  <si>
    <t>3、商品
蔬菜</t>
  </si>
  <si>
    <t>丘北辣椒</t>
  </si>
  <si>
    <t>小米辣椒</t>
  </si>
  <si>
    <t>2019年实绩</t>
  </si>
  <si>
    <t>其中：生姜计划</t>
  </si>
  <si>
    <t>1、蔬菜计划（不包括商品蔬菜）</t>
  </si>
  <si>
    <t>2、青饲料作物</t>
  </si>
  <si>
    <t>绝对数</t>
  </si>
  <si>
    <t>％</t>
  </si>
  <si>
    <t>鲜椒
产量</t>
  </si>
  <si>
    <t>小计</t>
  </si>
  <si>
    <t>小春绿肥</t>
  </si>
  <si>
    <t>芭蕉芋</t>
  </si>
  <si>
    <t>青贮玉米</t>
  </si>
  <si>
    <t>全县</t>
  </si>
  <si>
    <t>阿舍</t>
  </si>
  <si>
    <t>平远</t>
  </si>
  <si>
    <t>稼依</t>
  </si>
  <si>
    <t>维摩</t>
  </si>
  <si>
    <t>盘龙</t>
  </si>
  <si>
    <t>八嘎</t>
  </si>
  <si>
    <t>者腊</t>
  </si>
  <si>
    <t>蚌峨</t>
  </si>
  <si>
    <t>阿猛</t>
  </si>
  <si>
    <t>干河</t>
  </si>
  <si>
    <t>江那</t>
  </si>
  <si>
    <t>砚山县2020年畜牧业生产计划表（八）</t>
  </si>
  <si>
    <t xml:space="preserve">    项目  
地区</t>
  </si>
  <si>
    <t xml:space="preserve">     生猪存栏（万头）</t>
  </si>
  <si>
    <t xml:space="preserve">       肥猪出栏（万头）</t>
  </si>
  <si>
    <t xml:space="preserve">    大牲畜存栏（万头）</t>
  </si>
  <si>
    <t xml:space="preserve"> 肉牛出栏（万头）</t>
  </si>
  <si>
    <r>
      <t>2019</t>
    </r>
    <r>
      <rPr>
        <sz val="9"/>
        <rFont val="宋体"/>
        <family val="0"/>
      </rPr>
      <t>年完成</t>
    </r>
  </si>
  <si>
    <t>2020年
计划</t>
  </si>
  <si>
    <t>增幅</t>
  </si>
  <si>
    <t>%</t>
  </si>
  <si>
    <t xml:space="preserve">  绝对数</t>
  </si>
  <si>
    <t xml:space="preserve">   %</t>
  </si>
  <si>
    <t xml:space="preserve"> %</t>
  </si>
  <si>
    <t>砚山县2020年畜牧业生产计划表（九）</t>
  </si>
  <si>
    <t xml:space="preserve">     项目
地区</t>
  </si>
  <si>
    <t xml:space="preserve">   山羊存栏（万只）</t>
  </si>
  <si>
    <t xml:space="preserve">       肉羊出栏（万只）</t>
  </si>
  <si>
    <t xml:space="preserve">    家禽存栏（万只）</t>
  </si>
  <si>
    <t>家禽出栏（万只）</t>
  </si>
  <si>
    <t xml:space="preserve"> 绝对数</t>
  </si>
  <si>
    <t>砚山县2020年畜牧业生产计划表（十）</t>
  </si>
  <si>
    <t xml:space="preserve">      项目 
 地区</t>
  </si>
  <si>
    <t>肉蛋奶总产量(吨)</t>
  </si>
  <si>
    <t>肉类总产量(吨)</t>
  </si>
  <si>
    <t>禽蛋产量(吨)</t>
  </si>
  <si>
    <t>2019年完成</t>
  </si>
  <si>
    <t>砚山县2020年渔业生产计划表（十一）</t>
  </si>
  <si>
    <t>单位:亩、吨</t>
  </si>
  <si>
    <t xml:space="preserve">     项目
地区</t>
  </si>
  <si>
    <t>2019年完成总产量</t>
  </si>
  <si>
    <t>2020年计划总产量</t>
  </si>
  <si>
    <t>其中</t>
  </si>
  <si>
    <t>二、捕捞产量</t>
  </si>
  <si>
    <t>一、水产品养殖</t>
  </si>
  <si>
    <t>1、池坝塘</t>
  </si>
  <si>
    <t>2、湖泊</t>
  </si>
  <si>
    <t>3、水库</t>
  </si>
  <si>
    <t>4、河沟</t>
  </si>
  <si>
    <t>5.稻田养殖</t>
  </si>
  <si>
    <t>其中冬水田养殖</t>
  </si>
  <si>
    <t>注：稻田养殖面积不统计在水产品养殖面积中。</t>
  </si>
  <si>
    <t xml:space="preserve">   砚山县2020年农机工作计划表(十二）</t>
  </si>
  <si>
    <t>农机总动力
（万千瓦特）</t>
  </si>
  <si>
    <t>农机作业面积
（万亩）</t>
  </si>
  <si>
    <t>其         中</t>
  </si>
  <si>
    <t>农机教育培训
（人次）</t>
  </si>
  <si>
    <t>1、机耕（含机耙）</t>
  </si>
  <si>
    <t>2、机播</t>
  </si>
  <si>
    <t>3、机收</t>
  </si>
  <si>
    <t>4、机械植保</t>
  </si>
  <si>
    <t>5、机电灌溉</t>
  </si>
  <si>
    <t>砚山县2020年农产品定量检测、快速检测目标任务表（十三）</t>
  </si>
  <si>
    <t xml:space="preserve">           项目
地区</t>
  </si>
  <si>
    <t>定量检测</t>
  </si>
  <si>
    <t>快速检测</t>
  </si>
  <si>
    <t>备注</t>
  </si>
  <si>
    <t>定量检测不含县级样品复测</t>
  </si>
  <si>
    <t xml:space="preserve">  砚山县2020年农业科技措施推广计划表（一）</t>
  </si>
  <si>
    <t xml:space="preserve"> 砚山县2020年畜牧科技措施推广计划表（二）</t>
  </si>
  <si>
    <t>地  区</t>
  </si>
  <si>
    <t>一、良  种  工  程</t>
  </si>
  <si>
    <t>二、粮食生产绿色高质高效创建示范区（个）</t>
  </si>
  <si>
    <t>三、粮食作物间套种（万亩）</t>
  </si>
  <si>
    <t>四、地膜覆盖面积（万亩）</t>
  </si>
  <si>
    <t>五、测土配方施肥</t>
  </si>
  <si>
    <t>六、植保工程</t>
  </si>
  <si>
    <t>七、畜牧业科技宣传培训（人次）</t>
  </si>
  <si>
    <t>八、农田地种草（亩）</t>
  </si>
  <si>
    <t>九、青贮饲料（吨）</t>
  </si>
  <si>
    <t>十、猪人工授精（窝）</t>
  </si>
  <si>
    <t>十一、牛冻精改良（头）</t>
  </si>
  <si>
    <t>十二、渔业科技示范</t>
  </si>
  <si>
    <t>（一）“两杂”良 种 推 广</t>
  </si>
  <si>
    <t>（二）新品种展示</t>
  </si>
  <si>
    <t>1.重大病虫监测网点</t>
  </si>
  <si>
    <t>2.专业化统防统治与绿色防控融合技术（万亩次）</t>
  </si>
  <si>
    <t>3.产地检疫（万亩）</t>
  </si>
  <si>
    <t>4.农药市场监督抽查（次）</t>
  </si>
  <si>
    <t>良补任务</t>
  </si>
  <si>
    <t>非良补任务</t>
  </si>
  <si>
    <t>1.稻田养鱼示范</t>
  </si>
  <si>
    <t>其中：稻田循环生态种养</t>
  </si>
  <si>
    <t>2、冬水田养鱼示范</t>
  </si>
  <si>
    <t>3、池塘精养高产示范</t>
  </si>
  <si>
    <t>4、名特优新水产养殖示范</t>
  </si>
  <si>
    <t>1、杂交水稻</t>
  </si>
  <si>
    <t>2、杂交玉米</t>
  </si>
  <si>
    <t>县级监测站（个）</t>
  </si>
  <si>
    <t>重点乡镇监测点（个）</t>
  </si>
  <si>
    <t>面积（亩）</t>
  </si>
  <si>
    <t>单产（公斤）</t>
  </si>
  <si>
    <t>鱼  类</t>
  </si>
  <si>
    <t>虾  类</t>
  </si>
  <si>
    <t>（公斤）</t>
  </si>
  <si>
    <t>面积
（亩）</t>
  </si>
  <si>
    <t>单产
（公斤）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</si>
</sst>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#,##0;\(#,##0\)"/>
    <numFmt numFmtId="178" formatCode="&quot;$&quot;#,##0.00_);[Red]\(&quot;$&quot;#,##0.00\)"/>
    <numFmt numFmtId="179" formatCode="_(&quot;$&quot;* #,##0_);_(&quot;$&quot;* \(#,##0\);_(&quot;$&quot;* &quot;-&quot;_);_(@_)"/>
    <numFmt numFmtId="180" formatCode="&quot;$&quot;\ #,##0_-;[Red]&quot;$&quot;\ #,##0\-"/>
    <numFmt numFmtId="181" formatCode="&quot;$&quot;\ #,##0.00_-;[Red]&quot;$&quot;\ #,##0.00\-"/>
    <numFmt numFmtId="182" formatCode="#\ ??/??"/>
    <numFmt numFmtId="183" formatCode="_(&quot;$&quot;* #,##0.00_);_(&quot;$&quot;* \(#,##0.00\);_(&quot;$&quot;* &quot;-&quot;??_);_(@_)"/>
    <numFmt numFmtId="184" formatCode="yy\.mm\.dd"/>
    <numFmt numFmtId="185" formatCode="_-* #,##0_-;\-* #,##0_-;_-* &quot;-&quot;_-;_-@_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#,##0_);[Red]\(&quot;$&quot;#,##0\)"/>
    <numFmt numFmtId="192" formatCode="0.0_ "/>
    <numFmt numFmtId="193" formatCode="0.00_ "/>
    <numFmt numFmtId="194" formatCode="0_ "/>
    <numFmt numFmtId="195" formatCode="0.00_);[Red]\(0.00\)"/>
    <numFmt numFmtId="196" formatCode="0_);[Red]\(0\)"/>
    <numFmt numFmtId="197" formatCode="0.000_ "/>
    <numFmt numFmtId="198" formatCode="0.0_);[Red]\(0.0\)"/>
    <numFmt numFmtId="199" formatCode="0.00;[Red]0.00"/>
    <numFmt numFmtId="200" formatCode="0.0;_㐀"/>
  </numFmts>
  <fonts count="112">
    <font>
      <sz val="12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0"/>
      <color indexed="8"/>
      <name val="宋体"/>
      <family val="0"/>
    </font>
    <font>
      <b/>
      <sz val="22"/>
      <color indexed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8"/>
      <name val="黑体"/>
      <family val="3"/>
    </font>
    <font>
      <b/>
      <sz val="2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sz val="9"/>
      <name val="Times New Roman"/>
      <family val="1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9.5"/>
      <color indexed="8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18"/>
      <color indexed="12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Arial"/>
      <family val="2"/>
    </font>
    <font>
      <sz val="9"/>
      <color indexed="10"/>
      <name val="宋体"/>
      <family val="0"/>
    </font>
    <font>
      <sz val="8"/>
      <color indexed="10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sz val="10"/>
      <name val="Helv"/>
      <family val="2"/>
    </font>
    <font>
      <b/>
      <sz val="12"/>
      <color indexed="8"/>
      <name val="宋体"/>
      <family val="0"/>
    </font>
    <font>
      <sz val="10"/>
      <name val="Genev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Tms Rmn"/>
      <family val="2"/>
    </font>
    <font>
      <b/>
      <sz val="14"/>
      <name val="楷体"/>
      <family val="3"/>
    </font>
    <font>
      <sz val="10"/>
      <name val="楷体"/>
      <family val="3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color rgb="FF1F29F7"/>
      <name val="宋体"/>
      <family val="0"/>
    </font>
    <font>
      <b/>
      <sz val="22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rgb="FFFF0000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9.5"/>
      <color theme="1"/>
      <name val="仿宋_GB2312"/>
      <family val="3"/>
    </font>
    <font>
      <sz val="9"/>
      <color theme="1"/>
      <name val="仿宋_GB2312"/>
      <family val="3"/>
    </font>
    <font>
      <b/>
      <sz val="9"/>
      <color theme="1"/>
      <name val="宋体"/>
      <family val="0"/>
    </font>
    <font>
      <b/>
      <sz val="18"/>
      <color rgb="FF1F29F7"/>
      <name val="宋体"/>
      <family val="0"/>
    </font>
    <font>
      <sz val="9"/>
      <color theme="1"/>
      <name val="Times New Roman"/>
      <family val="1"/>
    </font>
    <font>
      <sz val="11"/>
      <color theme="1"/>
      <name val="宋体"/>
      <family val="0"/>
    </font>
    <font>
      <sz val="9"/>
      <color theme="1"/>
      <name val="SimSun"/>
      <family val="0"/>
    </font>
    <font>
      <sz val="9"/>
      <color theme="1"/>
      <name val="Arial"/>
      <family val="2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/>
      <right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/>
    </border>
    <border>
      <left/>
      <right style="thin"/>
      <top>
        <color indexed="63"/>
      </top>
      <bottom/>
    </border>
    <border diagonalDown="1">
      <left style="thin"/>
      <right style="thin"/>
      <top>
        <color indexed="63"/>
      </top>
      <bottom/>
      <diagonal style="thin"/>
    </border>
    <border>
      <left style="thin"/>
      <right/>
      <top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/>
      <top style="thin"/>
      <bottom>
        <color indexed="63"/>
      </bottom>
      <diagonal style="thin"/>
    </border>
    <border diagonalDown="1">
      <left style="thin"/>
      <right/>
      <top>
        <color indexed="63"/>
      </top>
      <bottom>
        <color indexed="63"/>
      </bottom>
      <diagonal style="thin"/>
    </border>
    <border diagonalDown="1">
      <left style="thin"/>
      <right/>
      <top>
        <color indexed="63"/>
      </top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7" fillId="4" borderId="1" applyNumberFormat="0" applyAlignment="0" applyProtection="0"/>
    <xf numFmtId="0" fontId="5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>
      <alignment horizontal="center" wrapText="1"/>
      <protection locked="0"/>
    </xf>
    <xf numFmtId="0" fontId="53" fillId="6" borderId="0" applyNumberFormat="0" applyBorder="0" applyAlignment="0" applyProtection="0"/>
    <xf numFmtId="0" fontId="51" fillId="3" borderId="0" applyNumberFormat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56" fillId="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7" fillId="9" borderId="0" applyNumberFormat="0" applyBorder="0" applyAlignment="0" applyProtection="0"/>
    <xf numFmtId="0" fontId="54" fillId="8" borderId="0" applyNumberFormat="0" applyBorder="0" applyAlignment="0" applyProtection="0"/>
    <xf numFmtId="0" fontId="62" fillId="8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53" fillId="10" borderId="0" applyNumberFormat="0" applyBorder="0" applyAlignment="0" applyProtection="0"/>
    <xf numFmtId="0" fontId="46" fillId="9" borderId="0" applyNumberFormat="0" applyBorder="0" applyAlignment="0" applyProtection="0"/>
    <xf numFmtId="0" fontId="53" fillId="11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54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4" fillId="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12" borderId="2" applyNumberFormat="0" applyFont="0" applyAlignment="0" applyProtection="0"/>
    <xf numFmtId="0" fontId="53" fillId="10" borderId="0" applyNumberFormat="0" applyBorder="0" applyAlignment="0" applyProtection="0"/>
    <xf numFmtId="0" fontId="46" fillId="1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53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53" fillId="10" borderId="0" applyNumberFormat="0" applyBorder="0" applyAlignment="0" applyProtection="0"/>
    <xf numFmtId="0" fontId="46" fillId="14" borderId="0" applyNumberFormat="0" applyBorder="0" applyAlignment="0" applyProtection="0"/>
    <xf numFmtId="0" fontId="60" fillId="0" borderId="5" applyNumberFormat="0" applyFill="0" applyAlignment="0" applyProtection="0"/>
    <xf numFmtId="0" fontId="0" fillId="0" borderId="0">
      <alignment/>
      <protection/>
    </xf>
    <xf numFmtId="0" fontId="53" fillId="10" borderId="0" applyNumberFormat="0" applyBorder="0" applyAlignment="0" applyProtection="0"/>
    <xf numFmtId="0" fontId="46" fillId="15" borderId="0" applyNumberFormat="0" applyBorder="0" applyAlignment="0" applyProtection="0"/>
    <xf numFmtId="0" fontId="8" fillId="16" borderId="0" applyNumberFormat="0" applyBorder="0" applyAlignment="0" applyProtection="0"/>
    <xf numFmtId="0" fontId="69" fillId="7" borderId="6" applyNumberFormat="0" applyAlignment="0" applyProtection="0"/>
    <xf numFmtId="0" fontId="70" fillId="7" borderId="1" applyNumberFormat="0" applyAlignment="0" applyProtection="0"/>
    <xf numFmtId="0" fontId="49" fillId="11" borderId="7" applyNumberFormat="0" applyAlignment="0" applyProtection="0"/>
    <xf numFmtId="0" fontId="27" fillId="4" borderId="0" applyNumberFormat="0" applyBorder="0" applyAlignment="0" applyProtection="0"/>
    <xf numFmtId="0" fontId="46" fillId="17" borderId="0" applyNumberFormat="0" applyBorder="0" applyAlignment="0" applyProtection="0"/>
    <xf numFmtId="0" fontId="0" fillId="0" borderId="0">
      <alignment/>
      <protection/>
    </xf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3" borderId="0" applyNumberFormat="0" applyBorder="0" applyAlignment="0" applyProtection="0"/>
    <xf numFmtId="0" fontId="74" fillId="18" borderId="0" applyNumberFormat="0" applyBorder="0" applyAlignment="0" applyProtection="0"/>
    <xf numFmtId="0" fontId="0" fillId="0" borderId="0">
      <alignment/>
      <protection/>
    </xf>
    <xf numFmtId="0" fontId="27" fillId="16" borderId="0" applyNumberFormat="0" applyBorder="0" applyAlignment="0" applyProtection="0"/>
    <xf numFmtId="0" fontId="46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8" fillId="7" borderId="0" applyNumberFormat="0" applyBorder="0" applyAlignment="0" applyProtection="0"/>
    <xf numFmtId="0" fontId="46" fillId="21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8" fillId="7" borderId="0" applyNumberFormat="0" applyBorder="0" applyAlignment="0" applyProtection="0"/>
    <xf numFmtId="0" fontId="46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46" fillId="5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53" fillId="10" borderId="0" applyNumberFormat="0" applyBorder="0" applyAlignment="0" applyProtection="0"/>
    <xf numFmtId="0" fontId="46" fillId="5" borderId="0" applyNumberFormat="0" applyBorder="0" applyAlignment="0" applyProtection="0"/>
    <xf numFmtId="0" fontId="4" fillId="0" borderId="0">
      <alignment vertical="center"/>
      <protection/>
    </xf>
    <xf numFmtId="0" fontId="8" fillId="7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52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53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7" borderId="0" applyNumberFormat="0" applyBorder="0" applyAlignment="0" applyProtection="0"/>
    <xf numFmtId="0" fontId="67" fillId="25" borderId="0" applyNumberFormat="0" applyBorder="0" applyAlignment="0" applyProtection="0"/>
    <xf numFmtId="0" fontId="5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3" fillId="20" borderId="0" applyNumberFormat="0" applyBorder="0" applyAlignment="0" applyProtection="0"/>
    <xf numFmtId="0" fontId="66" fillId="0" borderId="0">
      <alignment/>
      <protection locked="0"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49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68" fillId="0" borderId="0">
      <alignment/>
      <protection/>
    </xf>
    <xf numFmtId="0" fontId="53" fillId="6" borderId="0" applyNumberFormat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54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3" fillId="10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53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5" fontId="5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53" fillId="7" borderId="0" applyNumberFormat="0" applyBorder="0" applyAlignment="0" applyProtection="0"/>
    <xf numFmtId="0" fontId="53" fillId="20" borderId="0" applyNumberFormat="0" applyBorder="0" applyAlignment="0" applyProtection="0"/>
    <xf numFmtId="0" fontId="1" fillId="0" borderId="0" applyNumberFormat="0" applyFont="0" applyFill="0" applyBorder="0" applyAlignment="0" applyProtection="0"/>
    <xf numFmtId="182" fontId="1" fillId="0" borderId="0" applyFont="0" applyFill="0" applyProtection="0">
      <alignment/>
    </xf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67" fillId="27" borderId="0" applyNumberFormat="0" applyBorder="0" applyAlignment="0" applyProtection="0"/>
    <xf numFmtId="0" fontId="8" fillId="12" borderId="0" applyNumberFormat="0" applyBorder="0" applyAlignment="0" applyProtection="0"/>
    <xf numFmtId="0" fontId="53" fillId="20" borderId="0" applyNumberFormat="0" applyBorder="0" applyAlignment="0" applyProtection="0"/>
    <xf numFmtId="0" fontId="8" fillId="12" borderId="0" applyNumberFormat="0" applyBorder="0" applyAlignment="0" applyProtection="0"/>
    <xf numFmtId="0" fontId="53" fillId="20" borderId="0" applyNumberFormat="0" applyBorder="0" applyAlignment="0" applyProtection="0"/>
    <xf numFmtId="0" fontId="8" fillId="12" borderId="0" applyNumberFormat="0" applyBorder="0" applyAlignment="0" applyProtection="0"/>
    <xf numFmtId="0" fontId="53" fillId="20" borderId="0" applyNumberFormat="0" applyBorder="0" applyAlignment="0" applyProtection="0"/>
    <xf numFmtId="0" fontId="8" fillId="12" borderId="0" applyNumberFormat="0" applyBorder="0" applyAlignment="0" applyProtection="0"/>
    <xf numFmtId="0" fontId="53" fillId="20" borderId="0" applyNumberFormat="0" applyBorder="0" applyAlignment="0" applyProtection="0"/>
    <xf numFmtId="0" fontId="8" fillId="12" borderId="0" applyNumberFormat="0" applyBorder="0" applyAlignment="0" applyProtection="0"/>
    <xf numFmtId="0" fontId="53" fillId="20" borderId="0" applyNumberFormat="0" applyBorder="0" applyAlignment="0" applyProtection="0"/>
    <xf numFmtId="0" fontId="8" fillId="12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180" fontId="1" fillId="0" borderId="0">
      <alignment/>
      <protection/>
    </xf>
    <xf numFmtId="0" fontId="1" fillId="0" borderId="0">
      <alignment/>
      <protection/>
    </xf>
    <xf numFmtId="0" fontId="53" fillId="20" borderId="0" applyNumberFormat="0" applyBorder="0" applyAlignment="0" applyProtection="0"/>
    <xf numFmtId="0" fontId="56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3" fillId="6" borderId="0" applyNumberFormat="0" applyBorder="0" applyAlignment="0" applyProtection="0"/>
    <xf numFmtId="0" fontId="56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3" fillId="6" borderId="0" applyNumberFormat="0" applyBorder="0" applyAlignment="0" applyProtection="0"/>
    <xf numFmtId="0" fontId="56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53" fillId="1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3" fillId="10" borderId="0" applyNumberFormat="0" applyBorder="0" applyAlignment="0" applyProtection="0"/>
    <xf numFmtId="0" fontId="53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3" fillId="10" borderId="0" applyNumberFormat="0" applyBorder="0" applyAlignment="0" applyProtection="0"/>
    <xf numFmtId="0" fontId="53" fillId="6" borderId="0" applyNumberFormat="0" applyBorder="0" applyAlignment="0" applyProtection="0"/>
    <xf numFmtId="0" fontId="78" fillId="28" borderId="10">
      <alignment/>
      <protection locked="0"/>
    </xf>
    <xf numFmtId="0" fontId="8" fillId="7" borderId="0" applyNumberFormat="0" applyBorder="0" applyAlignment="0" applyProtection="0"/>
    <xf numFmtId="0" fontId="53" fillId="6" borderId="0" applyNumberFormat="0" applyBorder="0" applyAlignment="0" applyProtection="0"/>
    <xf numFmtId="0" fontId="8" fillId="7" borderId="0" applyNumberFormat="0" applyBorder="0" applyAlignment="0" applyProtection="0"/>
    <xf numFmtId="0" fontId="53" fillId="6" borderId="0" applyNumberFormat="0" applyBorder="0" applyAlignment="0" applyProtection="0"/>
    <xf numFmtId="0" fontId="8" fillId="7" borderId="0" applyNumberFormat="0" applyBorder="0" applyAlignment="0" applyProtection="0"/>
    <xf numFmtId="0" fontId="53" fillId="6" borderId="0" applyNumberFormat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67" fillId="29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5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53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3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11" borderId="0" applyNumberFormat="0" applyBorder="0" applyAlignment="0" applyProtection="0"/>
    <xf numFmtId="176" fontId="1" fillId="0" borderId="0" applyFont="0" applyFill="0" applyBorder="0" applyAlignment="0" applyProtection="0"/>
    <xf numFmtId="0" fontId="77" fillId="0" borderId="1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11" borderId="0" applyNumberFormat="0" applyBorder="0" applyAlignment="0" applyProtection="0"/>
    <xf numFmtId="0" fontId="77" fillId="0" borderId="12">
      <alignment horizontal="left"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3" fillId="11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53" fillId="11" borderId="0" applyNumberFormat="0" applyBorder="0" applyAlignment="0" applyProtection="0"/>
    <xf numFmtId="0" fontId="8" fillId="2" borderId="0" applyNumberFormat="0" applyBorder="0" applyAlignment="0" applyProtection="0"/>
    <xf numFmtId="0" fontId="53" fillId="11" borderId="0" applyNumberFormat="0" applyBorder="0" applyAlignment="0" applyProtection="0"/>
    <xf numFmtId="0" fontId="8" fillId="2" borderId="0" applyNumberFormat="0" applyBorder="0" applyAlignment="0" applyProtection="0"/>
    <xf numFmtId="0" fontId="53" fillId="11" borderId="0" applyNumberFormat="0" applyBorder="0" applyAlignment="0" applyProtection="0"/>
    <xf numFmtId="0" fontId="8" fillId="2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3" fillId="11" borderId="0" applyNumberFormat="0" applyBorder="0" applyAlignment="0" applyProtection="0"/>
    <xf numFmtId="0" fontId="1" fillId="0" borderId="0" applyNumberFormat="0" applyFont="0" applyFill="0" applyBorder="0" applyAlignment="0" applyProtection="0"/>
    <xf numFmtId="177" fontId="75" fillId="0" borderId="0">
      <alignment/>
      <protection/>
    </xf>
    <xf numFmtId="0" fontId="0" fillId="0" borderId="0">
      <alignment/>
      <protection/>
    </xf>
    <xf numFmtId="0" fontId="53" fillId="2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5" fontId="57" fillId="0" borderId="0">
      <alignment/>
      <protection/>
    </xf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11" borderId="0" applyNumberFormat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53" fillId="5" borderId="0" applyNumberFormat="0" applyBorder="0" applyAlignment="0" applyProtection="0"/>
    <xf numFmtId="0" fontId="8" fillId="12" borderId="0" applyNumberFormat="0" applyBorder="0" applyAlignment="0" applyProtection="0"/>
    <xf numFmtId="0" fontId="53" fillId="11" borderId="0" applyNumberFormat="0" applyBorder="0" applyAlignment="0" applyProtection="0"/>
    <xf numFmtId="0" fontId="8" fillId="12" borderId="0" applyNumberFormat="0" applyBorder="0" applyAlignment="0" applyProtection="0"/>
    <xf numFmtId="178" fontId="57" fillId="0" borderId="0" applyFont="0" applyFill="0" applyBorder="0" applyAlignment="0" applyProtection="0"/>
    <xf numFmtId="0" fontId="53" fillId="11" borderId="0" applyNumberFormat="0" applyBorder="0" applyAlignment="0" applyProtection="0"/>
    <xf numFmtId="0" fontId="8" fillId="12" borderId="0" applyNumberFormat="0" applyBorder="0" applyAlignment="0" applyProtection="0"/>
    <xf numFmtId="0" fontId="53" fillId="11" borderId="0" applyNumberFormat="0" applyBorder="0" applyAlignment="0" applyProtection="0"/>
    <xf numFmtId="0" fontId="8" fillId="12" borderId="0" applyNumberFormat="0" applyBorder="0" applyAlignment="0" applyProtection="0"/>
    <xf numFmtId="0" fontId="67" fillId="27" borderId="0" applyNumberFormat="0" applyBorder="0" applyAlignment="0" applyProtection="0"/>
    <xf numFmtId="0" fontId="8" fillId="12" borderId="0" applyNumberFormat="0" applyBorder="0" applyAlignment="0" applyProtection="0"/>
    <xf numFmtId="0" fontId="67" fillId="27" borderId="0" applyNumberFormat="0" applyBorder="0" applyAlignment="0" applyProtection="0"/>
    <xf numFmtId="0" fontId="8" fillId="12" borderId="0" applyNumberFormat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181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53" fillId="7" borderId="0" applyNumberFormat="0" applyBorder="0" applyAlignment="0" applyProtection="0"/>
    <xf numFmtId="18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6" fillId="0" borderId="13">
      <alignment horizont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8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53" fillId="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9" fontId="0" fillId="0" borderId="0" applyFont="0" applyFill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78" fillId="28" borderId="10">
      <alignment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7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6" fillId="0" borderId="0">
      <alignment/>
      <protection/>
    </xf>
    <xf numFmtId="0" fontId="8" fillId="7" borderId="0" applyNumberFormat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53" fillId="7" borderId="0" applyNumberFormat="0" applyBorder="0" applyAlignment="0" applyProtection="0"/>
    <xf numFmtId="0" fontId="0" fillId="0" borderId="0">
      <alignment/>
      <protection/>
    </xf>
    <xf numFmtId="0" fontId="53" fillId="7" borderId="0" applyNumberFormat="0" applyBorder="0" applyAlignment="0" applyProtection="0"/>
    <xf numFmtId="0" fontId="8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7" fillId="30" borderId="0" applyNumberFormat="0" applyFont="0" applyBorder="0" applyAlignment="0" applyProtection="0"/>
    <xf numFmtId="0" fontId="8" fillId="12" borderId="0" applyNumberFormat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38" fontId="81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0" fillId="0" borderId="0">
      <alignment/>
      <protection/>
    </xf>
    <xf numFmtId="0" fontId="53" fillId="10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53" fillId="6" borderId="0" applyNumberFormat="0" applyBorder="0" applyAlignment="0" applyProtection="0"/>
    <xf numFmtId="0" fontId="0" fillId="0" borderId="0">
      <alignment/>
      <protection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4" fillId="8" borderId="0" applyNumberFormat="0" applyBorder="0" applyAlignment="0" applyProtection="0"/>
    <xf numFmtId="0" fontId="53" fillId="6" borderId="0" applyNumberFormat="0" applyBorder="0" applyAlignment="0" applyProtection="0"/>
    <xf numFmtId="0" fontId="54" fillId="8" borderId="0" applyNumberFormat="0" applyBorder="0" applyAlignment="0" applyProtection="0"/>
    <xf numFmtId="0" fontId="53" fillId="6" borderId="0" applyNumberFormat="0" applyBorder="0" applyAlignment="0" applyProtection="0"/>
    <xf numFmtId="0" fontId="54" fillId="8" borderId="0" applyNumberFormat="0" applyBorder="0" applyAlignment="0" applyProtection="0"/>
    <xf numFmtId="0" fontId="53" fillId="5" borderId="0" applyNumberFormat="0" applyBorder="0" applyAlignment="0" applyProtection="0"/>
    <xf numFmtId="0" fontId="53" fillId="20" borderId="0" applyNumberFormat="0" applyBorder="0" applyAlignment="0" applyProtection="0"/>
    <xf numFmtId="0" fontId="8" fillId="16" borderId="0" applyNumberFormat="0" applyBorder="0" applyAlignment="0" applyProtection="0"/>
    <xf numFmtId="0" fontId="79" fillId="0" borderId="14" applyNumberFormat="0" applyFill="0" applyProtection="0">
      <alignment horizontal="center"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6" fillId="8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0" fillId="0" borderId="15" applyNumberFormat="0" applyFill="0" applyProtection="0">
      <alignment horizontal="center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3" fontId="57" fillId="0" borderId="0" applyFont="0" applyFill="0" applyBorder="0" applyAlignment="0" applyProtection="0"/>
    <xf numFmtId="0" fontId="8" fillId="2" borderId="0" applyNumberFormat="0" applyBorder="0" applyAlignment="0" applyProtection="0"/>
    <xf numFmtId="14" fontId="58" fillId="0" borderId="0">
      <alignment horizontal="center" wrapText="1"/>
      <protection locked="0"/>
    </xf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8" fillId="12" borderId="0" applyNumberFormat="0" applyBorder="0" applyAlignment="0" applyProtection="0"/>
    <xf numFmtId="0" fontId="53" fillId="5" borderId="0" applyNumberFormat="0" applyBorder="0" applyAlignment="0" applyProtection="0"/>
    <xf numFmtId="0" fontId="8" fillId="12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54" fillId="8" borderId="0" applyNumberFormat="0" applyBorder="0" applyAlignment="0" applyProtection="0"/>
    <xf numFmtId="0" fontId="8" fillId="4" borderId="0" applyNumberFormat="0" applyBorder="0" applyAlignment="0" applyProtection="0"/>
    <xf numFmtId="0" fontId="54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4" fillId="8" borderId="0" applyNumberFormat="0" applyBorder="0" applyAlignment="0" applyProtection="0"/>
    <xf numFmtId="0" fontId="8" fillId="4" borderId="0" applyNumberFormat="0" applyBorder="0" applyAlignment="0" applyProtection="0"/>
    <xf numFmtId="176" fontId="1" fillId="0" borderId="0" applyFont="0" applyFill="0" applyBorder="0" applyAlignment="0" applyProtection="0"/>
    <xf numFmtId="0" fontId="54" fillId="8" borderId="0" applyNumberFormat="0" applyBorder="0" applyAlignment="0" applyProtection="0"/>
    <xf numFmtId="0" fontId="8" fillId="4" borderId="0" applyNumberFormat="0" applyBorder="0" applyAlignment="0" applyProtection="0"/>
    <xf numFmtId="0" fontId="54" fillId="8" borderId="0" applyNumberFormat="0" applyBorder="0" applyAlignment="0" applyProtection="0"/>
    <xf numFmtId="0" fontId="8" fillId="4" borderId="0" applyNumberFormat="0" applyBorder="0" applyAlignment="0" applyProtection="0"/>
    <xf numFmtId="0" fontId="54" fillId="8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8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17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0" fillId="0" borderId="0">
      <alignment/>
      <protection/>
    </xf>
    <xf numFmtId="188" fontId="75" fillId="0" borderId="0">
      <alignment/>
      <protection/>
    </xf>
    <xf numFmtId="189" fontId="75" fillId="0" borderId="0">
      <alignment/>
      <protection/>
    </xf>
    <xf numFmtId="10" fontId="81" fillId="12" borderId="16" applyNumberFormat="0" applyBorder="0" applyAlignment="0" applyProtection="0"/>
    <xf numFmtId="0" fontId="56" fillId="8" borderId="0" applyNumberFormat="0" applyBorder="0" applyAlignment="0" applyProtection="0"/>
    <xf numFmtId="190" fontId="82" fillId="31" borderId="0">
      <alignment/>
      <protection/>
    </xf>
    <xf numFmtId="190" fontId="83" fillId="32" borderId="0">
      <alignment/>
      <protection/>
    </xf>
    <xf numFmtId="40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37" fontId="8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0" fontId="1" fillId="0" borderId="0" applyFont="0" applyFill="0" applyBorder="0" applyAlignment="0" applyProtection="0"/>
    <xf numFmtId="0" fontId="0" fillId="0" borderId="0">
      <alignment/>
      <protection/>
    </xf>
    <xf numFmtId="9" fontId="66" fillId="0" borderId="0" applyFont="0" applyFill="0" applyBorder="0" applyAlignment="0" applyProtection="0"/>
    <xf numFmtId="0" fontId="0" fillId="0" borderId="0">
      <alignment/>
      <protection/>
    </xf>
    <xf numFmtId="4" fontId="5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85" fillId="0" borderId="0">
      <alignment/>
      <protection/>
    </xf>
    <xf numFmtId="0" fontId="78" fillId="28" borderId="10">
      <alignment/>
      <protection locked="0"/>
    </xf>
    <xf numFmtId="9" fontId="0" fillId="0" borderId="0" applyFont="0" applyFill="0" applyBorder="0" applyAlignment="0" applyProtection="0"/>
    <xf numFmtId="0" fontId="1" fillId="0" borderId="14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0" borderId="0">
      <alignment/>
      <protection/>
    </xf>
    <xf numFmtId="0" fontId="5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51" fillId="3" borderId="0" applyNumberFormat="0" applyBorder="0" applyAlignment="0" applyProtection="0"/>
    <xf numFmtId="0" fontId="0" fillId="0" borderId="0">
      <alignment/>
      <protection/>
    </xf>
    <xf numFmtId="0" fontId="51" fillId="3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51" fillId="3" borderId="0" applyNumberFormat="0" applyBorder="0" applyAlignment="0" applyProtection="0"/>
    <xf numFmtId="0" fontId="0" fillId="0" borderId="0">
      <alignment/>
      <protection/>
    </xf>
    <xf numFmtId="0" fontId="5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7" fillId="2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7" fillId="25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0" fillId="0" borderId="15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184" fontId="1" fillId="0" borderId="15" applyFill="0" applyProtection="0">
      <alignment horizontal="right"/>
    </xf>
    <xf numFmtId="0" fontId="1" fillId="0" borderId="14" applyNumberFormat="0" applyFill="0" applyProtection="0">
      <alignment horizontal="left"/>
    </xf>
    <xf numFmtId="1" fontId="1" fillId="0" borderId="15" applyFill="0" applyProtection="0">
      <alignment horizontal="center"/>
    </xf>
    <xf numFmtId="0" fontId="52" fillId="0" borderId="0">
      <alignment/>
      <protection/>
    </xf>
    <xf numFmtId="0" fontId="5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89">
    <xf numFmtId="0" fontId="0" fillId="0" borderId="0" xfId="0" applyAlignment="1">
      <alignment vertical="center"/>
    </xf>
    <xf numFmtId="0" fontId="1" fillId="0" borderId="0" xfId="276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3" borderId="0" xfId="276" applyFill="1">
      <alignment/>
      <protection/>
    </xf>
    <xf numFmtId="0" fontId="2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192" fontId="92" fillId="0" borderId="16" xfId="0" applyNumberFormat="1" applyFont="1" applyFill="1" applyBorder="1" applyAlignment="1">
      <alignment horizontal="center" vertical="center"/>
    </xf>
    <xf numFmtId="193" fontId="92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/>
    </xf>
    <xf numFmtId="193" fontId="92" fillId="0" borderId="16" xfId="0" applyNumberFormat="1" applyFont="1" applyBorder="1" applyAlignment="1">
      <alignment horizontal="center"/>
    </xf>
    <xf numFmtId="192" fontId="92" fillId="0" borderId="16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/>
    </xf>
    <xf numFmtId="194" fontId="93" fillId="0" borderId="16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94" fontId="93" fillId="0" borderId="16" xfId="0" applyNumberFormat="1" applyFont="1" applyFill="1" applyBorder="1" applyAlignment="1">
      <alignment horizontal="center"/>
    </xf>
    <xf numFmtId="194" fontId="93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9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0" fillId="0" borderId="1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9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92" fillId="0" borderId="17" xfId="0" applyNumberFormat="1" applyFont="1" applyBorder="1" applyAlignment="1">
      <alignment horizontal="center" vertical="center" wrapText="1"/>
    </xf>
    <xf numFmtId="0" fontId="90" fillId="0" borderId="14" xfId="0" applyNumberFormat="1" applyFont="1" applyFill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194" fontId="90" fillId="0" borderId="16" xfId="0" applyNumberFormat="1" applyFont="1" applyFill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194" fontId="93" fillId="0" borderId="16" xfId="0" applyNumberFormat="1" applyFont="1" applyBorder="1" applyAlignment="1">
      <alignment horizontal="center" vertical="center"/>
    </xf>
    <xf numFmtId="0" fontId="92" fillId="0" borderId="16" xfId="0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2" xfId="24" applyFont="1" applyBorder="1" applyAlignment="1">
      <alignment horizontal="center" vertical="center" wrapText="1"/>
      <protection/>
    </xf>
    <xf numFmtId="0" fontId="18" fillId="0" borderId="16" xfId="0" applyFont="1" applyFill="1" applyBorder="1" applyAlignment="1">
      <alignment horizontal="center" wrapText="1"/>
    </xf>
    <xf numFmtId="0" fontId="91" fillId="0" borderId="22" xfId="24" applyFont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91" fillId="0" borderId="22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3" fontId="8" fillId="0" borderId="16" xfId="0" applyNumberFormat="1" applyFont="1" applyFill="1" applyBorder="1" applyAlignment="1">
      <alignment horizontal="center" vertical="center"/>
    </xf>
    <xf numFmtId="0" fontId="8" fillId="0" borderId="16" xfId="24" applyFont="1" applyFill="1" applyBorder="1" applyAlignment="1">
      <alignment horizontal="center" vertical="center" wrapText="1"/>
      <protection/>
    </xf>
    <xf numFmtId="193" fontId="0" fillId="0" borderId="16" xfId="0" applyNumberFormat="1" applyFont="1" applyFill="1" applyBorder="1" applyAlignment="1">
      <alignment horizontal="center" vertical="center" wrapText="1"/>
    </xf>
    <xf numFmtId="193" fontId="0" fillId="0" borderId="16" xfId="0" applyNumberFormat="1" applyFont="1" applyFill="1" applyBorder="1" applyAlignment="1">
      <alignment horizontal="center" vertical="center"/>
    </xf>
    <xf numFmtId="0" fontId="8" fillId="0" borderId="16" xfId="24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24" applyFont="1" applyFill="1" applyBorder="1" applyAlignment="1">
      <alignment horizontal="center" vertical="center" wrapText="1"/>
      <protection/>
    </xf>
    <xf numFmtId="193" fontId="8" fillId="0" borderId="16" xfId="0" applyNumberFormat="1" applyFont="1" applyFill="1" applyBorder="1" applyAlignment="1">
      <alignment horizontal="center" vertical="center" wrapText="1"/>
    </xf>
    <xf numFmtId="0" fontId="0" fillId="0" borderId="16" xfId="24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194" fontId="8" fillId="0" borderId="16" xfId="0" applyNumberFormat="1" applyFont="1" applyFill="1" applyBorder="1" applyAlignment="1">
      <alignment horizontal="center" vertical="center"/>
    </xf>
    <xf numFmtId="196" fontId="0" fillId="0" borderId="16" xfId="0" applyNumberFormat="1" applyFont="1" applyFill="1" applyBorder="1" applyAlignment="1">
      <alignment horizontal="center" vertical="center"/>
    </xf>
    <xf numFmtId="196" fontId="8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2" fillId="0" borderId="22" xfId="24" applyFont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center" wrapText="1"/>
    </xf>
    <xf numFmtId="0" fontId="96" fillId="0" borderId="22" xfId="24" applyFont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wrapText="1"/>
    </xf>
    <xf numFmtId="0" fontId="95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27" fillId="0" borderId="0" xfId="1781" applyFill="1">
      <alignment vertical="center"/>
      <protection/>
    </xf>
    <xf numFmtId="0" fontId="0" fillId="0" borderId="0" xfId="0" applyFill="1" applyAlignment="1">
      <alignment vertical="center"/>
    </xf>
    <xf numFmtId="0" fontId="19" fillId="0" borderId="0" xfId="1729" applyFont="1" applyFill="1" applyBorder="1" applyAlignment="1">
      <alignment horizontal="center"/>
      <protection/>
    </xf>
    <xf numFmtId="0" fontId="21" fillId="0" borderId="39" xfId="1729" applyNumberFormat="1" applyFont="1" applyFill="1" applyBorder="1" applyAlignment="1">
      <alignment horizontal="left" vertical="center" wrapText="1"/>
      <protection/>
    </xf>
    <xf numFmtId="0" fontId="21" fillId="0" borderId="16" xfId="1729" applyFont="1" applyFill="1" applyBorder="1" applyAlignment="1">
      <alignment horizontal="center" vertical="center" wrapText="1"/>
      <protection/>
    </xf>
    <xf numFmtId="0" fontId="21" fillId="0" borderId="26" xfId="1729" applyNumberFormat="1" applyFont="1" applyFill="1" applyBorder="1" applyAlignment="1">
      <alignment horizontal="left" vertical="center" wrapText="1"/>
      <protection/>
    </xf>
    <xf numFmtId="0" fontId="21" fillId="0" borderId="17" xfId="1729" applyFont="1" applyFill="1" applyBorder="1" applyAlignment="1">
      <alignment horizontal="center" vertical="center" wrapText="1"/>
      <protection/>
    </xf>
    <xf numFmtId="0" fontId="4" fillId="0" borderId="16" xfId="1729" applyFont="1" applyFill="1" applyBorder="1" applyAlignment="1">
      <alignment horizontal="center" vertical="center" wrapText="1"/>
      <protection/>
    </xf>
    <xf numFmtId="193" fontId="4" fillId="0" borderId="16" xfId="0" applyNumberFormat="1" applyFont="1" applyFill="1" applyBorder="1" applyAlignment="1">
      <alignment horizontal="center" vertical="center"/>
    </xf>
    <xf numFmtId="193" fontId="4" fillId="0" borderId="16" xfId="1270" applyNumberFormat="1" applyFont="1" applyBorder="1" applyAlignment="1">
      <alignment horizontal="center" vertical="center"/>
      <protection/>
    </xf>
    <xf numFmtId="193" fontId="4" fillId="0" borderId="16" xfId="1729" applyNumberFormat="1" applyFont="1" applyFill="1" applyBorder="1" applyAlignment="1">
      <alignment horizontal="center" vertical="center"/>
      <protection/>
    </xf>
    <xf numFmtId="194" fontId="4" fillId="0" borderId="16" xfId="0" applyNumberFormat="1" applyFont="1" applyFill="1" applyBorder="1" applyAlignment="1">
      <alignment horizontal="center" vertical="center"/>
    </xf>
    <xf numFmtId="194" fontId="4" fillId="0" borderId="16" xfId="1270" applyNumberFormat="1" applyFont="1" applyBorder="1" applyAlignment="1">
      <alignment horizontal="center" vertical="center"/>
      <protection/>
    </xf>
    <xf numFmtId="19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4" fontId="10" fillId="0" borderId="16" xfId="0" applyNumberFormat="1" applyFont="1" applyFill="1" applyBorder="1" applyAlignment="1">
      <alignment horizontal="center" vertical="center"/>
    </xf>
    <xf numFmtId="0" fontId="27" fillId="0" borderId="0" xfId="1781" applyFont="1" applyFill="1">
      <alignment vertical="center"/>
      <protection/>
    </xf>
    <xf numFmtId="0" fontId="8" fillId="0" borderId="0" xfId="0" applyFont="1" applyFill="1" applyAlignment="1">
      <alignment vertical="center"/>
    </xf>
    <xf numFmtId="193" fontId="4" fillId="0" borderId="16" xfId="0" applyNumberFormat="1" applyFont="1" applyFill="1" applyBorder="1" applyAlignment="1">
      <alignment horizontal="center" vertical="center" wrapText="1"/>
    </xf>
    <xf numFmtId="193" fontId="4" fillId="0" borderId="16" xfId="0" applyNumberFormat="1" applyFont="1" applyFill="1" applyBorder="1" applyAlignment="1">
      <alignment horizontal="center" vertical="center"/>
    </xf>
    <xf numFmtId="0" fontId="19" fillId="0" borderId="0" xfId="23" applyFont="1" applyBorder="1" applyAlignment="1">
      <alignment horizontal="center"/>
      <protection/>
    </xf>
    <xf numFmtId="193" fontId="19" fillId="0" borderId="0" xfId="23" applyNumberFormat="1" applyFont="1" applyBorder="1" applyAlignment="1">
      <alignment horizontal="center"/>
      <protection/>
    </xf>
    <xf numFmtId="0" fontId="4" fillId="0" borderId="0" xfId="23" applyFont="1" applyBorder="1" applyAlignment="1">
      <alignment horizontal="left"/>
      <protection/>
    </xf>
    <xf numFmtId="193" fontId="17" fillId="0" borderId="0" xfId="23" applyNumberFormat="1" applyFont="1" applyBorder="1" applyAlignment="1">
      <alignment horizontal="center"/>
      <protection/>
    </xf>
    <xf numFmtId="0" fontId="17" fillId="0" borderId="0" xfId="23" applyFont="1" applyBorder="1" applyAlignment="1">
      <alignment horizontal="center"/>
      <protection/>
    </xf>
    <xf numFmtId="0" fontId="4" fillId="0" borderId="39" xfId="1270" applyFont="1" applyFill="1" applyBorder="1" applyAlignment="1">
      <alignment horizontal="justify" vertical="center" wrapText="1"/>
      <protection/>
    </xf>
    <xf numFmtId="0" fontId="4" fillId="0" borderId="16" xfId="1270" applyFont="1" applyFill="1" applyBorder="1" applyAlignment="1">
      <alignment horizontal="center" vertical="center" wrapText="1"/>
      <protection/>
    </xf>
    <xf numFmtId="193" fontId="4" fillId="0" borderId="16" xfId="1270" applyNumberFormat="1" applyFont="1" applyFill="1" applyBorder="1" applyAlignment="1">
      <alignment horizontal="center" vertical="center" wrapText="1"/>
      <protection/>
    </xf>
    <xf numFmtId="0" fontId="28" fillId="0" borderId="16" xfId="1729" applyFont="1" applyFill="1" applyBorder="1" applyAlignment="1">
      <alignment horizontal="center" vertical="center" wrapText="1"/>
      <protection/>
    </xf>
    <xf numFmtId="0" fontId="21" fillId="0" borderId="16" xfId="1729" applyFont="1" applyFill="1" applyBorder="1" applyAlignment="1">
      <alignment horizontal="center" vertical="center"/>
      <protection/>
    </xf>
    <xf numFmtId="0" fontId="4" fillId="0" borderId="40" xfId="1270" applyFont="1" applyFill="1" applyBorder="1" applyAlignment="1">
      <alignment horizontal="justify" vertical="center" wrapText="1"/>
      <protection/>
    </xf>
    <xf numFmtId="0" fontId="21" fillId="0" borderId="17" xfId="1729" applyFont="1" applyFill="1" applyBorder="1" applyAlignment="1">
      <alignment horizontal="center" vertical="center"/>
      <protection/>
    </xf>
    <xf numFmtId="0" fontId="4" fillId="0" borderId="17" xfId="1270" applyFont="1" applyFill="1" applyBorder="1" applyAlignment="1">
      <alignment horizontal="center" vertical="center" wrapText="1"/>
      <protection/>
    </xf>
    <xf numFmtId="193" fontId="4" fillId="0" borderId="17" xfId="1270" applyNumberFormat="1" applyFont="1" applyFill="1" applyBorder="1" applyAlignment="1">
      <alignment horizontal="center" vertical="center" wrapText="1"/>
      <protection/>
    </xf>
    <xf numFmtId="193" fontId="4" fillId="0" borderId="16" xfId="0" applyNumberFormat="1" applyFont="1" applyBorder="1" applyAlignment="1">
      <alignment horizontal="center" vertical="center"/>
    </xf>
    <xf numFmtId="193" fontId="10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23" applyFont="1">
      <alignment/>
      <protection/>
    </xf>
    <xf numFmtId="193" fontId="0" fillId="0" borderId="0" xfId="23" applyNumberFormat="1" applyFont="1">
      <alignment/>
      <protection/>
    </xf>
    <xf numFmtId="193" fontId="4" fillId="33" borderId="16" xfId="0" applyNumberFormat="1" applyFont="1" applyFill="1" applyBorder="1" applyAlignment="1">
      <alignment horizontal="center" vertical="center" wrapText="1"/>
    </xf>
    <xf numFmtId="0" fontId="19" fillId="0" borderId="0" xfId="1096" applyFont="1" applyFill="1" applyBorder="1" applyAlignment="1">
      <alignment horizontal="center" vertical="center"/>
      <protection/>
    </xf>
    <xf numFmtId="0" fontId="29" fillId="0" borderId="0" xfId="1096" applyFont="1" applyFill="1" applyBorder="1" applyAlignment="1">
      <alignment horizontal="center" vertical="center"/>
      <protection/>
    </xf>
    <xf numFmtId="0" fontId="21" fillId="0" borderId="26" xfId="1096" applyFont="1" applyFill="1" applyBorder="1" applyAlignment="1">
      <alignment horizontal="left" vertical="center" wrapText="1"/>
      <protection/>
    </xf>
    <xf numFmtId="0" fontId="21" fillId="0" borderId="16" xfId="1096" applyFont="1" applyFill="1" applyBorder="1" applyAlignment="1">
      <alignment horizontal="center" vertical="center" wrapText="1"/>
      <protection/>
    </xf>
    <xf numFmtId="0" fontId="21" fillId="0" borderId="28" xfId="1096" applyFont="1" applyFill="1" applyBorder="1" applyAlignment="1">
      <alignment horizontal="left" vertical="center" wrapText="1"/>
      <protection/>
    </xf>
    <xf numFmtId="0" fontId="21" fillId="0" borderId="17" xfId="1096" applyFont="1" applyFill="1" applyBorder="1" applyAlignment="1">
      <alignment horizontal="center" vertical="center" wrapText="1"/>
      <protection/>
    </xf>
    <xf numFmtId="193" fontId="4" fillId="0" borderId="16" xfId="1096" applyNumberFormat="1" applyFont="1" applyFill="1" applyBorder="1" applyAlignment="1">
      <alignment horizontal="center" vertical="center" wrapText="1"/>
      <protection/>
    </xf>
    <xf numFmtId="193" fontId="4" fillId="0" borderId="16" xfId="1103" applyNumberFormat="1" applyFont="1" applyFill="1" applyBorder="1" applyAlignment="1">
      <alignment horizontal="center" vertical="center" wrapText="1"/>
      <protection/>
    </xf>
    <xf numFmtId="193" fontId="95" fillId="0" borderId="16" xfId="1096" applyNumberFormat="1" applyFont="1" applyFill="1" applyBorder="1" applyAlignment="1">
      <alignment horizontal="center" vertical="center" wrapText="1"/>
      <protection/>
    </xf>
    <xf numFmtId="193" fontId="95" fillId="0" borderId="16" xfId="0" applyNumberFormat="1" applyFont="1" applyFill="1" applyBorder="1" applyAlignment="1">
      <alignment horizontal="center" vertical="center"/>
    </xf>
    <xf numFmtId="0" fontId="21" fillId="0" borderId="17" xfId="1096" applyFont="1" applyFill="1" applyBorder="1" applyAlignment="1">
      <alignment horizontal="left" vertical="center" wrapText="1"/>
      <protection/>
    </xf>
    <xf numFmtId="0" fontId="21" fillId="0" borderId="10" xfId="1096" applyFont="1" applyFill="1" applyBorder="1" applyAlignment="1">
      <alignment horizontal="left" vertical="center" wrapText="1"/>
      <protection/>
    </xf>
    <xf numFmtId="193" fontId="4" fillId="0" borderId="16" xfId="0" applyNumberFormat="1" applyFont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92" fillId="34" borderId="0" xfId="0" applyFont="1" applyFill="1" applyAlignment="1">
      <alignment vertical="center"/>
    </xf>
    <xf numFmtId="0" fontId="90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30" fillId="34" borderId="0" xfId="1779" applyFont="1" applyFill="1" applyBorder="1" applyAlignment="1">
      <alignment horizontal="center" vertical="center" wrapText="1"/>
      <protection/>
    </xf>
    <xf numFmtId="0" fontId="97" fillId="34" borderId="0" xfId="1779" applyFont="1" applyFill="1" applyBorder="1" applyAlignment="1">
      <alignment horizontal="center" vertical="center" wrapText="1"/>
      <protection/>
    </xf>
    <xf numFmtId="0" fontId="92" fillId="34" borderId="25" xfId="1779" applyFont="1" applyFill="1" applyBorder="1" applyAlignment="1">
      <alignment horizontal="center" vertical="center" wrapText="1"/>
      <protection/>
    </xf>
    <xf numFmtId="0" fontId="92" fillId="34" borderId="0" xfId="1779" applyFont="1" applyFill="1" applyBorder="1" applyAlignment="1">
      <alignment horizontal="center" vertical="center" wrapText="1"/>
      <protection/>
    </xf>
    <xf numFmtId="0" fontId="92" fillId="34" borderId="0" xfId="1779" applyFont="1" applyFill="1" applyAlignment="1">
      <alignment horizontal="right" vertical="center" wrapText="1"/>
      <protection/>
    </xf>
    <xf numFmtId="0" fontId="98" fillId="34" borderId="39" xfId="1779" applyNumberFormat="1" applyFont="1" applyFill="1" applyBorder="1" applyAlignment="1">
      <alignment vertical="center" wrapText="1"/>
      <protection/>
    </xf>
    <xf numFmtId="0" fontId="95" fillId="34" borderId="16" xfId="1779" applyFont="1" applyFill="1" applyBorder="1" applyAlignment="1">
      <alignment horizontal="center" vertical="center" wrapText="1"/>
      <protection/>
    </xf>
    <xf numFmtId="0" fontId="95" fillId="34" borderId="39" xfId="1779" applyNumberFormat="1" applyFont="1" applyFill="1" applyBorder="1" applyAlignment="1">
      <alignment vertical="center" wrapText="1"/>
      <protection/>
    </xf>
    <xf numFmtId="0" fontId="98" fillId="34" borderId="16" xfId="1779" applyFont="1" applyFill="1" applyBorder="1" applyAlignment="1">
      <alignment horizontal="center" vertical="center" wrapText="1"/>
      <protection/>
    </xf>
    <xf numFmtId="0" fontId="99" fillId="34" borderId="16" xfId="1779" applyFont="1" applyFill="1" applyBorder="1" applyAlignment="1">
      <alignment horizontal="center" vertical="center" wrapText="1"/>
      <protection/>
    </xf>
    <xf numFmtId="194" fontId="96" fillId="34" borderId="16" xfId="1779" applyNumberFormat="1" applyFont="1" applyFill="1" applyBorder="1" applyAlignment="1">
      <alignment horizontal="center" vertical="center" wrapText="1"/>
      <protection/>
    </xf>
    <xf numFmtId="193" fontId="96" fillId="34" borderId="16" xfId="1779" applyNumberFormat="1" applyFont="1" applyFill="1" applyBorder="1" applyAlignment="1">
      <alignment horizontal="center" vertical="center" wrapText="1"/>
      <protection/>
    </xf>
    <xf numFmtId="194" fontId="96" fillId="34" borderId="16" xfId="0" applyNumberFormat="1" applyFont="1" applyFill="1" applyBorder="1" applyAlignment="1">
      <alignment horizontal="center" vertical="center"/>
    </xf>
    <xf numFmtId="0" fontId="96" fillId="34" borderId="16" xfId="0" applyFont="1" applyFill="1" applyBorder="1" applyAlignment="1">
      <alignment horizontal="center" vertical="center"/>
    </xf>
    <xf numFmtId="0" fontId="95" fillId="34" borderId="16" xfId="0" applyFont="1" applyFill="1" applyBorder="1" applyAlignment="1">
      <alignment horizontal="center" vertical="center" wrapText="1"/>
    </xf>
    <xf numFmtId="0" fontId="30" fillId="34" borderId="0" xfId="1782" applyFont="1" applyFill="1" applyBorder="1" applyAlignment="1">
      <alignment horizontal="center"/>
      <protection/>
    </xf>
    <xf numFmtId="0" fontId="97" fillId="34" borderId="0" xfId="1782" applyFont="1" applyFill="1" applyAlignment="1">
      <alignment horizontal="center"/>
      <protection/>
    </xf>
    <xf numFmtId="0" fontId="30" fillId="34" borderId="0" xfId="1782" applyFont="1" applyFill="1" applyAlignment="1">
      <alignment horizontal="center"/>
      <protection/>
    </xf>
    <xf numFmtId="0" fontId="95" fillId="34" borderId="0" xfId="1782" applyFont="1" applyFill="1">
      <alignment/>
      <protection/>
    </xf>
    <xf numFmtId="0" fontId="98" fillId="34" borderId="41" xfId="1782" applyNumberFormat="1" applyFont="1" applyFill="1" applyBorder="1" applyAlignment="1">
      <alignment horizontal="left" vertical="center" wrapText="1"/>
      <protection/>
    </xf>
    <xf numFmtId="0" fontId="95" fillId="34" borderId="16" xfId="1782" applyFont="1" applyFill="1" applyBorder="1" applyAlignment="1">
      <alignment horizontal="center" vertical="center" wrapText="1"/>
      <protection/>
    </xf>
    <xf numFmtId="0" fontId="95" fillId="34" borderId="42" xfId="1782" applyNumberFormat="1" applyFont="1" applyFill="1" applyBorder="1" applyAlignment="1">
      <alignment horizontal="left" vertical="center" wrapText="1"/>
      <protection/>
    </xf>
    <xf numFmtId="0" fontId="100" fillId="34" borderId="16" xfId="1782" applyNumberFormat="1" applyFont="1" applyFill="1" applyBorder="1" applyAlignment="1">
      <alignment horizontal="center" vertical="center" wrapText="1"/>
      <protection/>
    </xf>
    <xf numFmtId="0" fontId="101" fillId="34" borderId="16" xfId="1782" applyNumberFormat="1" applyFont="1" applyFill="1" applyBorder="1" applyAlignment="1">
      <alignment horizontal="center" vertical="center" wrapText="1"/>
      <protection/>
    </xf>
    <xf numFmtId="0" fontId="98" fillId="34" borderId="16" xfId="1782" applyFont="1" applyFill="1" applyBorder="1" applyAlignment="1">
      <alignment horizontal="center" vertical="center" wrapText="1"/>
      <protection/>
    </xf>
    <xf numFmtId="0" fontId="92" fillId="34" borderId="16" xfId="1779" applyFont="1" applyFill="1" applyBorder="1" applyAlignment="1">
      <alignment horizontal="center" vertical="center"/>
      <protection/>
    </xf>
    <xf numFmtId="0" fontId="95" fillId="34" borderId="16" xfId="1782" applyFont="1" applyFill="1" applyBorder="1" applyAlignment="1">
      <alignment horizontal="center" vertical="center" wrapText="1"/>
      <protection/>
    </xf>
    <xf numFmtId="0" fontId="95" fillId="34" borderId="43" xfId="1782" applyNumberFormat="1" applyFont="1" applyFill="1" applyBorder="1" applyAlignment="1">
      <alignment horizontal="left" vertical="center" wrapText="1"/>
      <protection/>
    </xf>
    <xf numFmtId="192" fontId="96" fillId="34" borderId="16" xfId="1779" applyNumberFormat="1" applyFont="1" applyFill="1" applyBorder="1" applyAlignment="1">
      <alignment horizontal="center" vertical="center" wrapText="1"/>
      <protection/>
    </xf>
    <xf numFmtId="192" fontId="96" fillId="34" borderId="16" xfId="45" applyNumberFormat="1" applyFont="1" applyFill="1" applyBorder="1" applyAlignment="1">
      <alignment horizontal="center" vertical="center" wrapText="1"/>
    </xf>
    <xf numFmtId="0" fontId="99" fillId="34" borderId="22" xfId="1782" applyFont="1" applyFill="1" applyBorder="1" applyAlignment="1">
      <alignment horizontal="center" vertical="center" wrapText="1"/>
      <protection/>
    </xf>
    <xf numFmtId="0" fontId="96" fillId="34" borderId="14" xfId="0" applyFont="1" applyFill="1" applyBorder="1" applyAlignment="1">
      <alignment horizontal="center" vertical="center"/>
    </xf>
    <xf numFmtId="194" fontId="96" fillId="34" borderId="14" xfId="0" applyNumberFormat="1" applyFont="1" applyFill="1" applyBorder="1" applyAlignment="1">
      <alignment horizontal="center" vertical="center"/>
    </xf>
    <xf numFmtId="0" fontId="95" fillId="34" borderId="22" xfId="1782" applyFont="1" applyFill="1" applyBorder="1" applyAlignment="1">
      <alignment horizontal="center" vertical="center" wrapText="1"/>
      <protection/>
    </xf>
    <xf numFmtId="0" fontId="96" fillId="34" borderId="16" xfId="0" applyFont="1" applyFill="1" applyBorder="1" applyAlignment="1" applyProtection="1">
      <alignment horizontal="center" vertical="center"/>
      <protection locked="0"/>
    </xf>
    <xf numFmtId="0" fontId="96" fillId="34" borderId="16" xfId="0" applyFont="1" applyFill="1" applyBorder="1" applyAlignment="1">
      <alignment horizontal="center" vertical="center" wrapText="1"/>
    </xf>
    <xf numFmtId="0" fontId="96" fillId="34" borderId="16" xfId="0" applyNumberFormat="1" applyFont="1" applyFill="1" applyBorder="1" applyAlignment="1" applyProtection="1">
      <alignment horizontal="center" vertical="center"/>
      <protection locked="0"/>
    </xf>
    <xf numFmtId="0" fontId="95" fillId="34" borderId="0" xfId="1782" applyFont="1" applyFill="1" applyAlignment="1">
      <alignment horizontal="right"/>
      <protection/>
    </xf>
    <xf numFmtId="0" fontId="102" fillId="34" borderId="16" xfId="0" applyNumberFormat="1" applyFont="1" applyFill="1" applyBorder="1" applyAlignment="1" applyProtection="1">
      <alignment horizontal="center" vertical="center"/>
      <protection/>
    </xf>
    <xf numFmtId="0" fontId="103" fillId="34" borderId="16" xfId="0" applyNumberFormat="1" applyFont="1" applyFill="1" applyBorder="1" applyAlignment="1" applyProtection="1">
      <alignment horizontal="center" vertical="center"/>
      <protection/>
    </xf>
    <xf numFmtId="193" fontId="96" fillId="34" borderId="14" xfId="0" applyNumberFormat="1" applyFont="1" applyFill="1" applyBorder="1" applyAlignment="1">
      <alignment horizontal="center" vertical="center"/>
    </xf>
    <xf numFmtId="195" fontId="96" fillId="34" borderId="16" xfId="0" applyNumberFormat="1" applyFont="1" applyFill="1" applyBorder="1" applyAlignment="1" applyProtection="1">
      <alignment horizontal="center" vertical="center"/>
      <protection/>
    </xf>
    <xf numFmtId="0" fontId="96" fillId="34" borderId="16" xfId="0" applyNumberFormat="1" applyFont="1" applyFill="1" applyBorder="1" applyAlignment="1" applyProtection="1">
      <alignment horizontal="center" vertical="center"/>
      <protection/>
    </xf>
    <xf numFmtId="192" fontId="96" fillId="34" borderId="16" xfId="0" applyNumberFormat="1" applyFont="1" applyFill="1" applyBorder="1" applyAlignment="1" applyProtection="1">
      <alignment horizontal="center" vertical="center"/>
      <protection/>
    </xf>
    <xf numFmtId="0" fontId="30" fillId="34" borderId="0" xfId="1783" applyFont="1" applyFill="1" applyAlignment="1">
      <alignment horizontal="center"/>
      <protection/>
    </xf>
    <xf numFmtId="0" fontId="95" fillId="34" borderId="0" xfId="1783" applyFont="1" applyFill="1" applyAlignment="1">
      <alignment horizontal="center"/>
      <protection/>
    </xf>
    <xf numFmtId="0" fontId="98" fillId="34" borderId="39" xfId="1783" applyFont="1" applyFill="1" applyBorder="1" applyAlignment="1">
      <alignment horizontal="left" vertical="center" wrapText="1"/>
      <protection/>
    </xf>
    <xf numFmtId="0" fontId="95" fillId="34" borderId="16" xfId="1783" applyFont="1" applyFill="1" applyBorder="1" applyAlignment="1">
      <alignment horizontal="center" vertical="center"/>
      <protection/>
    </xf>
    <xf numFmtId="0" fontId="95" fillId="34" borderId="39" xfId="1783" applyFont="1" applyFill="1" applyBorder="1" applyAlignment="1">
      <alignment horizontal="left" vertical="center" wrapText="1"/>
      <protection/>
    </xf>
    <xf numFmtId="0" fontId="98" fillId="34" borderId="16" xfId="1783" applyFont="1" applyFill="1" applyBorder="1" applyAlignment="1">
      <alignment horizontal="center" vertical="center"/>
      <protection/>
    </xf>
    <xf numFmtId="0" fontId="104" fillId="34" borderId="16" xfId="1783" applyFont="1" applyFill="1" applyBorder="1" applyAlignment="1">
      <alignment horizontal="center" vertical="center" wrapText="1"/>
      <protection/>
    </xf>
    <xf numFmtId="195" fontId="96" fillId="34" borderId="16" xfId="1056" applyNumberFormat="1" applyFont="1" applyFill="1" applyBorder="1" applyAlignment="1" applyProtection="1">
      <alignment horizontal="center" vertical="center"/>
      <protection/>
    </xf>
    <xf numFmtId="194" fontId="96" fillId="34" borderId="16" xfId="1056" applyNumberFormat="1" applyFont="1" applyFill="1" applyBorder="1" applyAlignment="1" applyProtection="1">
      <alignment horizontal="center" vertical="center"/>
      <protection/>
    </xf>
    <xf numFmtId="192" fontId="96" fillId="34" borderId="16" xfId="1783" applyNumberFormat="1" applyFont="1" applyFill="1" applyBorder="1" applyAlignment="1">
      <alignment horizontal="center" vertical="center"/>
      <protection/>
    </xf>
    <xf numFmtId="193" fontId="96" fillId="34" borderId="16" xfId="0" applyNumberFormat="1" applyFont="1" applyFill="1" applyBorder="1" applyAlignment="1" applyProtection="1">
      <alignment horizontal="center" vertical="center"/>
      <protection/>
    </xf>
    <xf numFmtId="0" fontId="96" fillId="34" borderId="16" xfId="1783" applyFont="1" applyFill="1" applyBorder="1" applyAlignment="1">
      <alignment horizontal="center" vertical="center" wrapText="1"/>
      <protection/>
    </xf>
    <xf numFmtId="197" fontId="103" fillId="34" borderId="16" xfId="0" applyNumberFormat="1" applyFont="1" applyFill="1" applyBorder="1" applyAlignment="1" applyProtection="1">
      <alignment horizontal="center" vertical="center"/>
      <protection/>
    </xf>
    <xf numFmtId="193" fontId="96" fillId="34" borderId="16" xfId="1783" applyNumberFormat="1" applyFont="1" applyFill="1" applyBorder="1" applyAlignment="1">
      <alignment horizontal="center" vertical="center"/>
      <protection/>
    </xf>
    <xf numFmtId="0" fontId="97" fillId="34" borderId="0" xfId="1783" applyFont="1" applyFill="1" applyAlignment="1">
      <alignment horizontal="center"/>
      <protection/>
    </xf>
    <xf numFmtId="0" fontId="105" fillId="34" borderId="0" xfId="1783" applyFont="1" applyFill="1" applyAlignment="1">
      <alignment horizontal="center"/>
      <protection/>
    </xf>
    <xf numFmtId="0" fontId="95" fillId="34" borderId="0" xfId="1783" applyFont="1" applyFill="1" applyBorder="1" applyAlignment="1">
      <alignment horizontal="right"/>
      <protection/>
    </xf>
    <xf numFmtId="192" fontId="96" fillId="34" borderId="16" xfId="0" applyNumberFormat="1" applyFont="1" applyFill="1" applyBorder="1" applyAlignment="1">
      <alignment horizontal="center" vertical="center"/>
    </xf>
    <xf numFmtId="193" fontId="95" fillId="34" borderId="16" xfId="0" applyNumberFormat="1" applyFont="1" applyFill="1" applyBorder="1" applyAlignment="1">
      <alignment horizontal="center" vertical="center"/>
    </xf>
    <xf numFmtId="193" fontId="95" fillId="34" borderId="16" xfId="0" applyNumberFormat="1" applyFont="1" applyFill="1" applyBorder="1" applyAlignment="1">
      <alignment horizontal="center"/>
    </xf>
    <xf numFmtId="0" fontId="30" fillId="34" borderId="0" xfId="1784" applyFont="1" applyFill="1" applyAlignment="1">
      <alignment horizontal="center"/>
      <protection/>
    </xf>
    <xf numFmtId="0" fontId="97" fillId="34" borderId="0" xfId="1784" applyFont="1" applyFill="1" applyAlignment="1">
      <alignment horizontal="center"/>
      <protection/>
    </xf>
    <xf numFmtId="0" fontId="95" fillId="34" borderId="0" xfId="1784" applyFont="1" applyFill="1">
      <alignment/>
      <protection/>
    </xf>
    <xf numFmtId="0" fontId="98" fillId="34" borderId="39" xfId="1784" applyFont="1" applyFill="1" applyBorder="1" applyAlignment="1">
      <alignment horizontal="left" vertical="justify" wrapText="1"/>
      <protection/>
    </xf>
    <xf numFmtId="0" fontId="95" fillId="34" borderId="19" xfId="1784" applyFont="1" applyFill="1" applyBorder="1" applyAlignment="1">
      <alignment horizontal="center" vertical="center" wrapText="1"/>
      <protection/>
    </xf>
    <xf numFmtId="0" fontId="95" fillId="34" borderId="37" xfId="1784" applyFont="1" applyFill="1" applyBorder="1" applyAlignment="1">
      <alignment horizontal="center" vertical="center" wrapText="1"/>
      <protection/>
    </xf>
    <xf numFmtId="0" fontId="95" fillId="34" borderId="36" xfId="1784" applyFont="1" applyFill="1" applyBorder="1" applyAlignment="1">
      <alignment horizontal="center" vertical="center" wrapText="1"/>
      <protection/>
    </xf>
    <xf numFmtId="0" fontId="95" fillId="34" borderId="44" xfId="1784" applyFont="1" applyFill="1" applyBorder="1" applyAlignment="1">
      <alignment horizontal="center" vertical="center" wrapText="1"/>
      <protection/>
    </xf>
    <xf numFmtId="0" fontId="95" fillId="34" borderId="25" xfId="1784" applyFont="1" applyFill="1" applyBorder="1" applyAlignment="1">
      <alignment horizontal="center" vertical="center" wrapText="1"/>
      <protection/>
    </xf>
    <xf numFmtId="0" fontId="95" fillId="34" borderId="15" xfId="1784" applyFont="1" applyFill="1" applyBorder="1" applyAlignment="1">
      <alignment horizontal="center" vertical="center" wrapText="1"/>
      <protection/>
    </xf>
    <xf numFmtId="0" fontId="95" fillId="34" borderId="39" xfId="1784" applyFont="1" applyFill="1" applyBorder="1" applyAlignment="1">
      <alignment horizontal="left" vertical="justify" wrapText="1"/>
      <protection/>
    </xf>
    <xf numFmtId="0" fontId="98" fillId="34" borderId="16" xfId="1784" applyFont="1" applyFill="1" applyBorder="1" applyAlignment="1">
      <alignment horizontal="center" vertical="center" wrapText="1"/>
      <protection/>
    </xf>
    <xf numFmtId="0" fontId="95" fillId="34" borderId="16" xfId="1784" applyFont="1" applyFill="1" applyBorder="1" applyAlignment="1">
      <alignment vertical="center" wrapText="1"/>
      <protection/>
    </xf>
    <xf numFmtId="0" fontId="95" fillId="34" borderId="16" xfId="1784" applyFont="1" applyFill="1" applyBorder="1" applyAlignment="1">
      <alignment horizontal="center" vertical="center" wrapText="1"/>
      <protection/>
    </xf>
    <xf numFmtId="0" fontId="99" fillId="34" borderId="16" xfId="1784" applyFont="1" applyFill="1" applyBorder="1" applyAlignment="1">
      <alignment horizontal="center" vertical="center" wrapText="1"/>
      <protection/>
    </xf>
    <xf numFmtId="194" fontId="96" fillId="34" borderId="16" xfId="1783" applyNumberFormat="1" applyFont="1" applyFill="1" applyBorder="1" applyAlignment="1">
      <alignment horizontal="center" vertical="center"/>
      <protection/>
    </xf>
    <xf numFmtId="198" fontId="96" fillId="34" borderId="16" xfId="1784" applyNumberFormat="1" applyFont="1" applyFill="1" applyBorder="1" applyAlignment="1">
      <alignment horizontal="center" vertical="center"/>
      <protection/>
    </xf>
    <xf numFmtId="194" fontId="106" fillId="34" borderId="16" xfId="1783" applyNumberFormat="1" applyFont="1" applyFill="1" applyBorder="1" applyAlignment="1">
      <alignment horizontal="center" vertical="center"/>
      <protection/>
    </xf>
    <xf numFmtId="195" fontId="96" fillId="34" borderId="16" xfId="1784" applyNumberFormat="1" applyFont="1" applyFill="1" applyBorder="1" applyAlignment="1">
      <alignment horizontal="center" vertical="center"/>
      <protection/>
    </xf>
    <xf numFmtId="193" fontId="96" fillId="34" borderId="16" xfId="1784" applyNumberFormat="1" applyFont="1" applyFill="1" applyBorder="1" applyAlignment="1">
      <alignment horizontal="center" vertical="center" wrapText="1"/>
      <protection/>
    </xf>
    <xf numFmtId="0" fontId="107" fillId="34" borderId="16" xfId="0" applyFont="1" applyFill="1" applyBorder="1" applyAlignment="1">
      <alignment horizontal="center"/>
    </xf>
    <xf numFmtId="0" fontId="96" fillId="34" borderId="16" xfId="1784" applyFont="1" applyFill="1" applyBorder="1" applyAlignment="1">
      <alignment horizontal="center" vertical="center" wrapText="1"/>
      <protection/>
    </xf>
    <xf numFmtId="195" fontId="96" fillId="34" borderId="16" xfId="1784" applyNumberFormat="1" applyFont="1" applyFill="1" applyBorder="1" applyAlignment="1">
      <alignment horizontal="center" vertical="center" wrapText="1"/>
      <protection/>
    </xf>
    <xf numFmtId="0" fontId="96" fillId="34" borderId="16" xfId="1784" applyFont="1" applyFill="1" applyBorder="1" applyAlignment="1">
      <alignment horizontal="center" vertical="center"/>
      <protection/>
    </xf>
    <xf numFmtId="0" fontId="95" fillId="34" borderId="25" xfId="1784" applyFont="1" applyFill="1" applyBorder="1" applyAlignment="1">
      <alignment horizontal="right"/>
      <protection/>
    </xf>
    <xf numFmtId="0" fontId="95" fillId="34" borderId="16" xfId="1784" applyFont="1" applyFill="1" applyBorder="1" applyAlignment="1">
      <alignment horizontal="center" vertical="center" wrapText="1"/>
      <protection/>
    </xf>
    <xf numFmtId="198" fontId="96" fillId="34" borderId="45" xfId="1159" applyNumberFormat="1" applyFont="1" applyFill="1" applyBorder="1" applyAlignment="1">
      <alignment horizontal="center" vertical="center" wrapText="1"/>
      <protection/>
    </xf>
    <xf numFmtId="198" fontId="96" fillId="34" borderId="16" xfId="178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95" fillId="34" borderId="25" xfId="0" applyFont="1" applyFill="1" applyBorder="1" applyAlignment="1">
      <alignment vertical="center"/>
    </xf>
    <xf numFmtId="0" fontId="98" fillId="34" borderId="39" xfId="0" applyFont="1" applyFill="1" applyBorder="1" applyAlignment="1">
      <alignment horizontal="left" vertical="justify" wrapText="1"/>
    </xf>
    <xf numFmtId="0" fontId="95" fillId="34" borderId="39" xfId="0" applyFont="1" applyFill="1" applyBorder="1" applyAlignment="1">
      <alignment horizontal="left" vertical="justify" wrapText="1"/>
    </xf>
    <xf numFmtId="0" fontId="98" fillId="34" borderId="16" xfId="0" applyFont="1" applyFill="1" applyBorder="1" applyAlignment="1">
      <alignment horizontal="center" vertical="center" wrapText="1"/>
    </xf>
    <xf numFmtId="0" fontId="98" fillId="34" borderId="22" xfId="1784" applyFont="1" applyFill="1" applyBorder="1" applyAlignment="1">
      <alignment horizontal="center" vertical="center" wrapText="1"/>
      <protection/>
    </xf>
    <xf numFmtId="0" fontId="98" fillId="34" borderId="24" xfId="1784" applyFont="1" applyFill="1" applyBorder="1" applyAlignment="1">
      <alignment horizontal="center" vertical="center" wrapText="1"/>
      <protection/>
    </xf>
    <xf numFmtId="0" fontId="99" fillId="34" borderId="16" xfId="0" applyFont="1" applyFill="1" applyBorder="1" applyAlignment="1">
      <alignment horizontal="center" vertical="center" wrapText="1"/>
    </xf>
    <xf numFmtId="194" fontId="96" fillId="34" borderId="16" xfId="645" applyNumberFormat="1" applyFont="1" applyFill="1" applyBorder="1" applyAlignment="1">
      <alignment horizontal="center" vertical="center"/>
      <protection/>
    </xf>
    <xf numFmtId="193" fontId="96" fillId="34" borderId="16" xfId="0" applyNumberFormat="1" applyFont="1" applyFill="1" applyBorder="1" applyAlignment="1">
      <alignment horizontal="center" vertical="center" wrapText="1"/>
    </xf>
    <xf numFmtId="194" fontId="96" fillId="34" borderId="16" xfId="0" applyNumberFormat="1" applyFont="1" applyFill="1" applyBorder="1" applyAlignment="1">
      <alignment horizontal="center" vertical="center" wrapText="1"/>
    </xf>
    <xf numFmtId="192" fontId="96" fillId="34" borderId="16" xfId="1784" applyNumberFormat="1" applyFont="1" applyFill="1" applyBorder="1" applyAlignment="1">
      <alignment horizontal="center" vertical="center"/>
      <protection/>
    </xf>
    <xf numFmtId="0" fontId="95" fillId="34" borderId="25" xfId="0" applyFont="1" applyFill="1" applyBorder="1" applyAlignment="1">
      <alignment horizontal="right"/>
    </xf>
    <xf numFmtId="0" fontId="95" fillId="34" borderId="16" xfId="0" applyNumberFormat="1" applyFont="1" applyFill="1" applyBorder="1" applyAlignment="1">
      <alignment horizontal="center" vertical="center"/>
    </xf>
    <xf numFmtId="193" fontId="96" fillId="34" borderId="16" xfId="1172" applyNumberFormat="1" applyFont="1" applyFill="1" applyBorder="1" applyAlignment="1">
      <alignment horizontal="center" vertical="center" wrapText="1"/>
      <protection/>
    </xf>
    <xf numFmtId="193" fontId="108" fillId="34" borderId="16" xfId="0" applyNumberFormat="1" applyFont="1" applyFill="1" applyBorder="1" applyAlignment="1" applyProtection="1">
      <alignment horizontal="center" vertical="center"/>
      <protection/>
    </xf>
    <xf numFmtId="0" fontId="108" fillId="34" borderId="16" xfId="0" applyNumberFormat="1" applyFont="1" applyFill="1" applyBorder="1" applyAlignment="1" applyProtection="1">
      <alignment horizontal="center" vertical="center"/>
      <protection/>
    </xf>
    <xf numFmtId="192" fontId="108" fillId="34" borderId="16" xfId="0" applyNumberFormat="1" applyFont="1" applyFill="1" applyBorder="1" applyAlignment="1" applyProtection="1">
      <alignment horizontal="center" vertical="center"/>
      <protection/>
    </xf>
    <xf numFmtId="0" fontId="109" fillId="34" borderId="16" xfId="1129" applyNumberFormat="1" applyFont="1" applyFill="1" applyBorder="1" applyAlignment="1" applyProtection="1">
      <alignment horizontal="center" vertical="center"/>
      <protection/>
    </xf>
    <xf numFmtId="0" fontId="109" fillId="34" borderId="16" xfId="1254" applyNumberFormat="1" applyFont="1" applyFill="1" applyBorder="1" applyAlignment="1" applyProtection="1">
      <alignment horizontal="center" vertical="center"/>
      <protection/>
    </xf>
    <xf numFmtId="193" fontId="89" fillId="0" borderId="0" xfId="0" applyNumberFormat="1" applyFont="1" applyAlignment="1">
      <alignment vertical="center"/>
    </xf>
    <xf numFmtId="0" fontId="30" fillId="34" borderId="0" xfId="0" applyFont="1" applyFill="1" applyAlignment="1">
      <alignment horizontal="center"/>
    </xf>
    <xf numFmtId="0" fontId="95" fillId="34" borderId="0" xfId="0" applyFont="1" applyFill="1" applyAlignment="1">
      <alignment horizontal="right"/>
    </xf>
    <xf numFmtId="0" fontId="95" fillId="34" borderId="0" xfId="0" applyFont="1" applyFill="1" applyAlignment="1">
      <alignment vertical="center"/>
    </xf>
    <xf numFmtId="0" fontId="98" fillId="34" borderId="19" xfId="0" applyFont="1" applyFill="1" applyBorder="1" applyAlignment="1">
      <alignment horizontal="center" vertical="center" wrapText="1"/>
    </xf>
    <xf numFmtId="0" fontId="98" fillId="34" borderId="37" xfId="0" applyFont="1" applyFill="1" applyBorder="1" applyAlignment="1">
      <alignment horizontal="center" vertical="center" wrapText="1"/>
    </xf>
    <xf numFmtId="0" fontId="98" fillId="34" borderId="36" xfId="0" applyFont="1" applyFill="1" applyBorder="1" applyAlignment="1">
      <alignment horizontal="center" vertical="center" wrapText="1"/>
    </xf>
    <xf numFmtId="0" fontId="95" fillId="34" borderId="19" xfId="0" applyFont="1" applyFill="1" applyBorder="1" applyAlignment="1">
      <alignment horizontal="center" vertical="center" wrapText="1"/>
    </xf>
    <xf numFmtId="0" fontId="95" fillId="34" borderId="37" xfId="0" applyFont="1" applyFill="1" applyBorder="1" applyAlignment="1">
      <alignment horizontal="center" vertical="center" wrapText="1"/>
    </xf>
    <xf numFmtId="0" fontId="98" fillId="34" borderId="44" xfId="0" applyFont="1" applyFill="1" applyBorder="1" applyAlignment="1">
      <alignment horizontal="center" vertical="center" wrapText="1"/>
    </xf>
    <xf numFmtId="0" fontId="98" fillId="34" borderId="25" xfId="0" applyFont="1" applyFill="1" applyBorder="1" applyAlignment="1">
      <alignment horizontal="center" vertical="center" wrapText="1"/>
    </xf>
    <xf numFmtId="0" fontId="98" fillId="34" borderId="15" xfId="0" applyFont="1" applyFill="1" applyBorder="1" applyAlignment="1">
      <alignment horizontal="center" vertical="center" wrapText="1"/>
    </xf>
    <xf numFmtId="0" fontId="95" fillId="34" borderId="44" xfId="0" applyFont="1" applyFill="1" applyBorder="1" applyAlignment="1">
      <alignment horizontal="center" vertical="center" wrapText="1"/>
    </xf>
    <xf numFmtId="0" fontId="95" fillId="34" borderId="25" xfId="0" applyFont="1" applyFill="1" applyBorder="1" applyAlignment="1">
      <alignment horizontal="center" vertical="center" wrapText="1"/>
    </xf>
    <xf numFmtId="193" fontId="96" fillId="34" borderId="16" xfId="0" applyNumberFormat="1" applyFont="1" applyFill="1" applyBorder="1" applyAlignment="1">
      <alignment horizontal="center" vertical="center"/>
    </xf>
    <xf numFmtId="0" fontId="96" fillId="34" borderId="16" xfId="645" applyFont="1" applyFill="1" applyBorder="1" applyAlignment="1">
      <alignment horizontal="center" vertical="center"/>
      <protection/>
    </xf>
    <xf numFmtId="195" fontId="96" fillId="34" borderId="16" xfId="0" applyNumberFormat="1" applyFont="1" applyFill="1" applyBorder="1" applyAlignment="1">
      <alignment horizontal="center" vertical="center"/>
    </xf>
    <xf numFmtId="0" fontId="108" fillId="34" borderId="16" xfId="1253" applyNumberFormat="1" applyFont="1" applyFill="1" applyBorder="1" applyAlignment="1" applyProtection="1">
      <alignment horizontal="center" vertical="center"/>
      <protection/>
    </xf>
    <xf numFmtId="192" fontId="89" fillId="0" borderId="0" xfId="0" applyNumberFormat="1" applyFont="1" applyAlignment="1">
      <alignment vertical="center"/>
    </xf>
    <xf numFmtId="0" fontId="95" fillId="34" borderId="36" xfId="0" applyFont="1" applyFill="1" applyBorder="1" applyAlignment="1">
      <alignment horizontal="center" vertical="center" wrapText="1"/>
    </xf>
    <xf numFmtId="0" fontId="95" fillId="34" borderId="15" xfId="0" applyFont="1" applyFill="1" applyBorder="1" applyAlignment="1">
      <alignment horizontal="center" vertical="center" wrapText="1"/>
    </xf>
    <xf numFmtId="0" fontId="109" fillId="34" borderId="16" xfId="1253" applyNumberFormat="1" applyFont="1" applyFill="1" applyBorder="1" applyAlignment="1" applyProtection="1">
      <alignment horizontal="center" vertical="center"/>
      <protection/>
    </xf>
    <xf numFmtId="196" fontId="96" fillId="34" borderId="16" xfId="0" applyNumberFormat="1" applyFont="1" applyFill="1" applyBorder="1" applyAlignment="1">
      <alignment horizontal="center" vertical="center"/>
    </xf>
    <xf numFmtId="0" fontId="96" fillId="34" borderId="16" xfId="0" applyNumberFormat="1" applyFont="1" applyFill="1" applyBorder="1" applyAlignment="1">
      <alignment horizontal="center" vertical="center"/>
    </xf>
    <xf numFmtId="193" fontId="108" fillId="34" borderId="16" xfId="1253" applyNumberFormat="1" applyFont="1" applyFill="1" applyBorder="1" applyAlignment="1" applyProtection="1">
      <alignment horizontal="center" vertical="center"/>
      <protection/>
    </xf>
    <xf numFmtId="195" fontId="96" fillId="34" borderId="16" xfId="0" applyNumberFormat="1" applyFont="1" applyFill="1" applyBorder="1" applyAlignment="1">
      <alignment horizontal="center" vertical="center" wrapText="1"/>
    </xf>
    <xf numFmtId="198" fontId="96" fillId="34" borderId="16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5" fillId="34" borderId="22" xfId="0" applyFont="1" applyFill="1" applyBorder="1" applyAlignment="1">
      <alignment horizontal="center" vertical="center" wrapText="1"/>
    </xf>
    <xf numFmtId="0" fontId="95" fillId="34" borderId="23" xfId="0" applyFont="1" applyFill="1" applyBorder="1" applyAlignment="1">
      <alignment horizontal="center" vertical="center" wrapText="1"/>
    </xf>
    <xf numFmtId="0" fontId="95" fillId="34" borderId="17" xfId="0" applyFont="1" applyFill="1" applyBorder="1" applyAlignment="1">
      <alignment horizontal="center" vertical="center" wrapText="1"/>
    </xf>
    <xf numFmtId="193" fontId="96" fillId="34" borderId="16" xfId="0" applyNumberFormat="1" applyFont="1" applyFill="1" applyBorder="1" applyAlignment="1">
      <alignment horizontal="center"/>
    </xf>
    <xf numFmtId="196" fontId="96" fillId="34" borderId="16" xfId="0" applyNumberFormat="1" applyFont="1" applyFill="1" applyBorder="1" applyAlignment="1">
      <alignment horizontal="center" vertical="center" wrapText="1"/>
    </xf>
    <xf numFmtId="0" fontId="98" fillId="34" borderId="26" xfId="0" applyFont="1" applyFill="1" applyBorder="1" applyAlignment="1">
      <alignment vertical="center" wrapText="1"/>
    </xf>
    <xf numFmtId="0" fontId="98" fillId="34" borderId="19" xfId="0" applyNumberFormat="1" applyFont="1" applyFill="1" applyBorder="1" applyAlignment="1">
      <alignment horizontal="center" vertical="center" wrapText="1"/>
    </xf>
    <xf numFmtId="0" fontId="98" fillId="34" borderId="37" xfId="0" applyNumberFormat="1" applyFont="1" applyFill="1" applyBorder="1" applyAlignment="1">
      <alignment horizontal="center" vertical="center" wrapText="1"/>
    </xf>
    <xf numFmtId="0" fontId="98" fillId="34" borderId="36" xfId="0" applyNumberFormat="1" applyFont="1" applyFill="1" applyBorder="1" applyAlignment="1">
      <alignment horizontal="center" vertical="center" wrapText="1"/>
    </xf>
    <xf numFmtId="0" fontId="98" fillId="34" borderId="46" xfId="0" applyNumberFormat="1" applyFont="1" applyFill="1" applyBorder="1" applyAlignment="1">
      <alignment horizontal="center" vertical="center" wrapText="1"/>
    </xf>
    <xf numFmtId="0" fontId="98" fillId="34" borderId="28" xfId="0" applyFont="1" applyFill="1" applyBorder="1" applyAlignment="1">
      <alignment vertical="center" wrapText="1"/>
    </xf>
    <xf numFmtId="0" fontId="98" fillId="34" borderId="44" xfId="0" applyNumberFormat="1" applyFont="1" applyFill="1" applyBorder="1" applyAlignment="1">
      <alignment horizontal="center" vertical="center" wrapText="1"/>
    </xf>
    <xf numFmtId="0" fontId="98" fillId="34" borderId="25" xfId="0" applyNumberFormat="1" applyFont="1" applyFill="1" applyBorder="1" applyAlignment="1">
      <alignment horizontal="center" vertical="center" wrapText="1"/>
    </xf>
    <xf numFmtId="0" fontId="98" fillId="34" borderId="15" xfId="0" applyNumberFormat="1" applyFont="1" applyFill="1" applyBorder="1" applyAlignment="1">
      <alignment horizontal="center" vertical="center" wrapText="1"/>
    </xf>
    <xf numFmtId="0" fontId="98" fillId="34" borderId="0" xfId="0" applyNumberFormat="1" applyFont="1" applyFill="1" applyAlignment="1">
      <alignment horizontal="center" vertical="center" wrapText="1"/>
    </xf>
    <xf numFmtId="0" fontId="98" fillId="34" borderId="22" xfId="0" applyFont="1" applyFill="1" applyBorder="1" applyAlignment="1">
      <alignment horizontal="center" vertical="center" wrapText="1"/>
    </xf>
    <xf numFmtId="0" fontId="98" fillId="34" borderId="23" xfId="0" applyFont="1" applyFill="1" applyBorder="1" applyAlignment="1">
      <alignment horizontal="center" vertical="center" wrapText="1"/>
    </xf>
    <xf numFmtId="0" fontId="95" fillId="34" borderId="28" xfId="0" applyFont="1" applyFill="1" applyBorder="1" applyAlignment="1">
      <alignment vertical="center" wrapText="1"/>
    </xf>
    <xf numFmtId="199" fontId="96" fillId="34" borderId="16" xfId="0" applyNumberFormat="1" applyFont="1" applyFill="1" applyBorder="1" applyAlignment="1">
      <alignment horizontal="center" vertical="center" wrapText="1"/>
    </xf>
    <xf numFmtId="200" fontId="96" fillId="34" borderId="16" xfId="0" applyNumberFormat="1" applyFont="1" applyFill="1" applyBorder="1" applyAlignment="1">
      <alignment horizontal="center" vertical="center"/>
    </xf>
    <xf numFmtId="193" fontId="10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0" fontId="95" fillId="34" borderId="19" xfId="0" applyNumberFormat="1" applyFont="1" applyFill="1" applyBorder="1" applyAlignment="1">
      <alignment horizontal="center" vertical="center" wrapText="1"/>
    </xf>
    <xf numFmtId="0" fontId="95" fillId="34" borderId="46" xfId="0" applyNumberFormat="1" applyFont="1" applyFill="1" applyBorder="1" applyAlignment="1">
      <alignment horizontal="center" vertical="center" wrapText="1"/>
    </xf>
    <xf numFmtId="0" fontId="95" fillId="34" borderId="16" xfId="0" applyNumberFormat="1" applyFont="1" applyFill="1" applyBorder="1" applyAlignment="1">
      <alignment horizontal="center" vertical="center" wrapText="1"/>
    </xf>
    <xf numFmtId="0" fontId="95" fillId="34" borderId="21" xfId="0" applyNumberFormat="1" applyFont="1" applyFill="1" applyBorder="1" applyAlignment="1">
      <alignment horizontal="center" vertical="center" wrapText="1"/>
    </xf>
    <xf numFmtId="0" fontId="95" fillId="34" borderId="25" xfId="0" applyNumberFormat="1" applyFont="1" applyFill="1" applyBorder="1" applyAlignment="1">
      <alignment horizontal="center" vertical="center" wrapText="1"/>
    </xf>
    <xf numFmtId="0" fontId="98" fillId="34" borderId="14" xfId="0" applyFont="1" applyFill="1" applyBorder="1" applyAlignment="1">
      <alignment horizontal="center" vertical="center" wrapText="1"/>
    </xf>
    <xf numFmtId="0" fontId="98" fillId="34" borderId="10" xfId="0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96" fillId="34" borderId="16" xfId="119" applyFont="1" applyFill="1" applyBorder="1" applyAlignment="1">
      <alignment horizontal="center" vertical="center"/>
      <protection/>
    </xf>
    <xf numFmtId="0" fontId="110" fillId="0" borderId="0" xfId="0" applyFont="1" applyAlignment="1">
      <alignment vertical="center"/>
    </xf>
    <xf numFmtId="0" fontId="30" fillId="34" borderId="0" xfId="0" applyFont="1" applyFill="1" applyAlignment="1">
      <alignment/>
    </xf>
    <xf numFmtId="0" fontId="95" fillId="34" borderId="16" xfId="0" applyFont="1" applyFill="1" applyBorder="1" applyAlignment="1">
      <alignment horizontal="center" vertical="center" wrapText="1"/>
    </xf>
    <xf numFmtId="0" fontId="111" fillId="0" borderId="0" xfId="0" applyFont="1" applyAlignment="1">
      <alignment vertical="center"/>
    </xf>
  </cellXfs>
  <cellStyles count="1842">
    <cellStyle name="Normal" xfId="0"/>
    <cellStyle name="Currency [0]" xfId="15"/>
    <cellStyle name="Millares [0]_96 Risk" xfId="16"/>
    <cellStyle name="Accent5 - 40% 12" xfId="17"/>
    <cellStyle name="Accent1 - 20% 10" xfId="18"/>
    <cellStyle name="20% - 强调文字颜色 3" xfId="19"/>
    <cellStyle name="表标题 9" xfId="20"/>
    <cellStyle name="输入" xfId="21"/>
    <cellStyle name="Accent5 9" xfId="22"/>
    <cellStyle name="常规 44" xfId="23"/>
    <cellStyle name="常规 39" xfId="24"/>
    <cellStyle name="Currency" xfId="25"/>
    <cellStyle name="常规 20 4 2" xfId="26"/>
    <cellStyle name="常规 15 4 2" xfId="27"/>
    <cellStyle name="args.style" xfId="28"/>
    <cellStyle name="Accent1 5" xfId="29"/>
    <cellStyle name="好_Book1_1 6" xfId="30"/>
    <cellStyle name="Accent2 - 40%" xfId="31"/>
    <cellStyle name="Comma [0]" xfId="32"/>
    <cellStyle name="差_Book1_2 4" xfId="33"/>
    <cellStyle name="常规 31 2" xfId="34"/>
    <cellStyle name="常规 26 2" xfId="35"/>
    <cellStyle name="40% - 强调文字颜色 3" xfId="36"/>
    <cellStyle name="差_Book1 10" xfId="37"/>
    <cellStyle name="差" xfId="38"/>
    <cellStyle name="Accent1 - 40% 9" xfId="39"/>
    <cellStyle name="Comma" xfId="40"/>
    <cellStyle name="Accent6 4" xfId="41"/>
    <cellStyle name="60% - 强调文字颜色 3" xfId="42"/>
    <cellStyle name="Accent2 - 60%" xfId="43"/>
    <cellStyle name="Hyperlink" xfId="44"/>
    <cellStyle name="Percent" xfId="45"/>
    <cellStyle name="常规 33 2 12" xfId="46"/>
    <cellStyle name="Accent4 5" xfId="47"/>
    <cellStyle name="差_Book1 2" xfId="48"/>
    <cellStyle name="Followed Hyperlink" xfId="49"/>
    <cellStyle name="常规 20 7 2" xfId="50"/>
    <cellStyle name="常规 15 7 2" xfId="51"/>
    <cellStyle name="_ET_STYLE_NoName_00__Sheet3" xfId="52"/>
    <cellStyle name="差_Book1_1 9" xfId="53"/>
    <cellStyle name="常规 14 3 2" xfId="54"/>
    <cellStyle name="Accent6 - 40% 8" xfId="55"/>
    <cellStyle name="注释" xfId="56"/>
    <cellStyle name="Accent6 3" xfId="57"/>
    <cellStyle name="60% - 强调文字颜色 2" xfId="58"/>
    <cellStyle name="标题 4" xfId="59"/>
    <cellStyle name="常规 31 16" xfId="60"/>
    <cellStyle name="警告文本" xfId="61"/>
    <cellStyle name="常规 6 5" xfId="62"/>
    <cellStyle name="标题" xfId="63"/>
    <cellStyle name="常规 13 2 3 2" xfId="64"/>
    <cellStyle name="Accent4 - 60% 9" xfId="65"/>
    <cellStyle name="解释性文本" xfId="66"/>
    <cellStyle name="常规 12 3 5" xfId="67"/>
    <cellStyle name="百分比 4" xfId="68"/>
    <cellStyle name="标题 1" xfId="69"/>
    <cellStyle name="常规 31 13" xfId="70"/>
    <cellStyle name="百分比 5" xfId="71"/>
    <cellStyle name="标题 2" xfId="72"/>
    <cellStyle name="常规 31 14" xfId="73"/>
    <cellStyle name="Accent6 2" xfId="74"/>
    <cellStyle name="60% - 强调文字颜色 1" xfId="75"/>
    <cellStyle name="标题 3" xfId="76"/>
    <cellStyle name="常规 31 15" xfId="77"/>
    <cellStyle name="Accent6 5" xfId="78"/>
    <cellStyle name="60% - 强调文字颜色 4" xfId="79"/>
    <cellStyle name="Accent5 - 20% 11" xfId="80"/>
    <cellStyle name="输出" xfId="81"/>
    <cellStyle name="计算" xfId="82"/>
    <cellStyle name="检查单元格" xfId="83"/>
    <cellStyle name="20% - 强调文字颜色 6" xfId="84"/>
    <cellStyle name="强调文字颜色 2" xfId="85"/>
    <cellStyle name="常规 14 2 6 2" xfId="86"/>
    <cellStyle name="链接单元格" xfId="87"/>
    <cellStyle name="汇总" xfId="88"/>
    <cellStyle name="好" xfId="89"/>
    <cellStyle name="适中" xfId="90"/>
    <cellStyle name="常规 11 18" xfId="91"/>
    <cellStyle name="20% - 强调文字颜色 5" xfId="92"/>
    <cellStyle name="强调文字颜色 1" xfId="93"/>
    <cellStyle name="表标题 7" xfId="94"/>
    <cellStyle name="20% - 强调文字颜色 1" xfId="95"/>
    <cellStyle name="40% - 强调文字颜色 1" xfId="96"/>
    <cellStyle name="表标题 8" xfId="97"/>
    <cellStyle name="20% - 强调文字颜色 2" xfId="98"/>
    <cellStyle name="40% - 强调文字颜色 2" xfId="99"/>
    <cellStyle name="Accent2 - 40% 2" xfId="100"/>
    <cellStyle name="强调文字颜色 3" xfId="101"/>
    <cellStyle name="PSChar" xfId="102"/>
    <cellStyle name="Accent2 - 40% 3" xfId="103"/>
    <cellStyle name="强调文字颜色 4" xfId="104"/>
    <cellStyle name="20% - 强调文字颜色 4" xfId="105"/>
    <cellStyle name="常规 11 10" xfId="106"/>
    <cellStyle name="40% - 强调文字颜色 4" xfId="107"/>
    <cellStyle name="常规 31 3" xfId="108"/>
    <cellStyle name="常规 26 3" xfId="109"/>
    <cellStyle name="常规 13 3 6 2" xfId="110"/>
    <cellStyle name="Accent2 - 40% 4" xfId="111"/>
    <cellStyle name="强调文字颜色 5" xfId="112"/>
    <cellStyle name="常规 11 11" xfId="113"/>
    <cellStyle name="40% - 强调文字颜色 5" xfId="114"/>
    <cellStyle name="常规 31 4" xfId="115"/>
    <cellStyle name="常规 26 4" xfId="116"/>
    <cellStyle name="Accent6 6" xfId="117"/>
    <cellStyle name="60% - 强调文字颜色 5" xfId="118"/>
    <cellStyle name="常规_文山州2013年4月8日生产进度" xfId="119"/>
    <cellStyle name="Accent2 - 40% 5" xfId="120"/>
    <cellStyle name="强调文字颜色 6" xfId="121"/>
    <cellStyle name="常规 11 12" xfId="122"/>
    <cellStyle name="40% - 强调文字颜色 6" xfId="123"/>
    <cellStyle name="常规 31 5" xfId="124"/>
    <cellStyle name="常规 26 5" xfId="125"/>
    <cellStyle name="0,0&#13;&#10;NA&#13;&#10;" xfId="126"/>
    <cellStyle name="_弱电系统设备配置报价清单" xfId="127"/>
    <cellStyle name="_中国面向西南开放重要桥头堡砚山县项目表（2011.7）" xfId="128"/>
    <cellStyle name="Accent6 7" xfId="129"/>
    <cellStyle name="60% - 强调文字颜色 6" xfId="130"/>
    <cellStyle name="常规 5 7 2" xfId="131"/>
    <cellStyle name="常规 4 3 5 2" xfId="132"/>
    <cellStyle name="Accent3 - 60% 9" xfId="133"/>
    <cellStyle name="强调 1 4" xfId="134"/>
    <cellStyle name="_ET_STYLE_NoName_00__Book1" xfId="135"/>
    <cellStyle name="常规 10 2 8" xfId="136"/>
    <cellStyle name="常规 34 4" xfId="137"/>
    <cellStyle name="常规 29 4" xfId="138"/>
    <cellStyle name="_ET_STYLE_NoName_00_" xfId="139"/>
    <cellStyle name="常规 11 14" xfId="140"/>
    <cellStyle name="_Book1_1" xfId="141"/>
    <cellStyle name="Accent5 - 60% 9" xfId="142"/>
    <cellStyle name="6mal" xfId="143"/>
    <cellStyle name="_20100326高清市院遂宁检察院1080P配置清单26日改" xfId="144"/>
    <cellStyle name="常规 2 7 2" xfId="145"/>
    <cellStyle name="_Book1" xfId="146"/>
    <cellStyle name="常规 11 15" xfId="147"/>
    <cellStyle name="常规 3 2 3" xfId="148"/>
    <cellStyle name="Accent2 - 20%" xfId="149"/>
    <cellStyle name="_Book1_2" xfId="150"/>
    <cellStyle name="常规 11 16" xfId="151"/>
    <cellStyle name="_Book1_3" xfId="152"/>
    <cellStyle name="Accent5 - 60% 3" xfId="153"/>
    <cellStyle name="_ET_STYLE_NoName_00__Book1_1" xfId="154"/>
    <cellStyle name="Accent1" xfId="155"/>
    <cellStyle name="常规 10 6" xfId="156"/>
    <cellStyle name="Accent4 9" xfId="157"/>
    <cellStyle name="差_Book1 6" xfId="158"/>
    <cellStyle name="Accent1 - 20%" xfId="159"/>
    <cellStyle name="Accent1 - 20% 11" xfId="160"/>
    <cellStyle name="Accent4 - 20%" xfId="161"/>
    <cellStyle name="Accent1 - 20% 12" xfId="162"/>
    <cellStyle name="Accent1 - 20% 2" xfId="163"/>
    <cellStyle name="Accent1 - 20% 3" xfId="164"/>
    <cellStyle name="Accent1 - 20% 4" xfId="165"/>
    <cellStyle name="Accent1 - 20% 5" xfId="166"/>
    <cellStyle name="Accent1 - 20% 6" xfId="167"/>
    <cellStyle name="Accent1 - 20% 7" xfId="168"/>
    <cellStyle name="Accent1 - 20% 8" xfId="169"/>
    <cellStyle name="Accent1 - 20% 9" xfId="170"/>
    <cellStyle name="Accent6 9" xfId="171"/>
    <cellStyle name="Accent1 - 40%" xfId="172"/>
    <cellStyle name="常规 14 2 5 2" xfId="173"/>
    <cellStyle name="Accent1 - 40% 10" xfId="174"/>
    <cellStyle name="常规 10 4 9" xfId="175"/>
    <cellStyle name="Accent5 - 60% 12" xfId="176"/>
    <cellStyle name="Accent3 - 40% 7" xfId="177"/>
    <cellStyle name="Accent3 - 40% 8" xfId="178"/>
    <cellStyle name="常规 33 7 2" xfId="179"/>
    <cellStyle name="Accent1 - 40% 11" xfId="180"/>
    <cellStyle name="Accent3 - 40% 9" xfId="181"/>
    <cellStyle name="Accent1 - 40% 12" xfId="182"/>
    <cellStyle name="常规 9 3 12" xfId="183"/>
    <cellStyle name="常规 11 2 3" xfId="184"/>
    <cellStyle name="Accent2 12" xfId="185"/>
    <cellStyle name="Accent1 - 40% 2" xfId="186"/>
    <cellStyle name="Accent1 - 40% 3" xfId="187"/>
    <cellStyle name="PSDate" xfId="188"/>
    <cellStyle name="Accent1 - 40% 4" xfId="189"/>
    <cellStyle name="Accent1 - 40% 5" xfId="190"/>
    <cellStyle name="Accent1 - 40% 6" xfId="191"/>
    <cellStyle name="捠壿_Region Orders (2)" xfId="192"/>
    <cellStyle name="Accent1 - 40% 7" xfId="193"/>
    <cellStyle name="Accent1 - 40% 8" xfId="194"/>
    <cellStyle name="常规 32 11" xfId="195"/>
    <cellStyle name="常规 27 11" xfId="196"/>
    <cellStyle name="Accent5 - 20% 8" xfId="197"/>
    <cellStyle name="Accent3 - 60% 6" xfId="198"/>
    <cellStyle name="Accent1 - 60%" xfId="199"/>
    <cellStyle name="常规 5 2 5" xfId="200"/>
    <cellStyle name="Pourcentage_pldt" xfId="201"/>
    <cellStyle name="Accent1 - 60% 10" xfId="202"/>
    <cellStyle name="Accent1 - 60% 11" xfId="203"/>
    <cellStyle name="Accent1 - 60% 12" xfId="204"/>
    <cellStyle name="强调 3 9" xfId="205"/>
    <cellStyle name="Accent3 - 20% 4" xfId="206"/>
    <cellStyle name="Accent1 - 60% 2" xfId="207"/>
    <cellStyle name="Accent3 - 20% 5" xfId="208"/>
    <cellStyle name="Accent1 - 60% 3" xfId="209"/>
    <cellStyle name="Accent3 - 20% 6" xfId="210"/>
    <cellStyle name="Accent1 - 60% 4" xfId="211"/>
    <cellStyle name="Accent3 - 20% 7" xfId="212"/>
    <cellStyle name="Accent1 - 60% 5" xfId="213"/>
    <cellStyle name="Accent3 - 20% 8" xfId="214"/>
    <cellStyle name="Accent1 - 60% 6" xfId="215"/>
    <cellStyle name="Accent3 - 20% 9" xfId="216"/>
    <cellStyle name="Accent1 - 60% 7" xfId="217"/>
    <cellStyle name="Accent1 - 60% 8" xfId="218"/>
    <cellStyle name="Normal - Style1" xfId="219"/>
    <cellStyle name="e鯪9Y_x000B_" xfId="220"/>
    <cellStyle name="Accent1 - 60% 9" xfId="221"/>
    <cellStyle name="差_Book1_2 6" xfId="222"/>
    <cellStyle name="常规 8 2 2" xfId="223"/>
    <cellStyle name="常规 18 6 9" xfId="224"/>
    <cellStyle name="Accent1 10" xfId="225"/>
    <cellStyle name="差_Book1_2 7" xfId="226"/>
    <cellStyle name="常规 8 2 3" xfId="227"/>
    <cellStyle name="Accent1 11" xfId="228"/>
    <cellStyle name="差_Book1_2 8" xfId="229"/>
    <cellStyle name="常规 8 2 4" xfId="230"/>
    <cellStyle name="Accent1 12" xfId="231"/>
    <cellStyle name="Accent1 2" xfId="232"/>
    <cellStyle name="常规 10 6 2" xfId="233"/>
    <cellStyle name="常规 9 2 2" xfId="234"/>
    <cellStyle name="Accent6 10" xfId="235"/>
    <cellStyle name="常规 9 2 3" xfId="236"/>
    <cellStyle name="Accent6 11" xfId="237"/>
    <cellStyle name="Accent1 3" xfId="238"/>
    <cellStyle name="常规 9 2 4" xfId="239"/>
    <cellStyle name="Accent6 12" xfId="240"/>
    <cellStyle name="Accent1 4" xfId="241"/>
    <cellStyle name="sstot" xfId="242"/>
    <cellStyle name="Accent4 - 40% 10" xfId="243"/>
    <cellStyle name="Accent1 6" xfId="244"/>
    <cellStyle name="Accent4 - 40% 11" xfId="245"/>
    <cellStyle name="Accent1 7" xfId="246"/>
    <cellStyle name="Accent4 - 40% 12" xfId="247"/>
    <cellStyle name="Accent1 8" xfId="248"/>
    <cellStyle name="常规 14 2 7 2" xfId="249"/>
    <cellStyle name="Accent1 9" xfId="250"/>
    <cellStyle name="Accent2" xfId="251"/>
    <cellStyle name="常规 10 7" xfId="252"/>
    <cellStyle name="强调 2 2" xfId="253"/>
    <cellStyle name="Accent6 - 40% 12" xfId="254"/>
    <cellStyle name="Accent4 - 20% 3" xfId="255"/>
    <cellStyle name="Accent2 - 20% 10" xfId="256"/>
    <cellStyle name="Accent4 - 20% 4" xfId="257"/>
    <cellStyle name="Accent2 - 60% 2" xfId="258"/>
    <cellStyle name="Accent2 - 20% 11" xfId="259"/>
    <cellStyle name="Accent4 - 20% 5" xfId="260"/>
    <cellStyle name="Accent2 - 60% 3" xfId="261"/>
    <cellStyle name="Accent2 - 20% 12" xfId="262"/>
    <cellStyle name="常规 3 2 3 2" xfId="263"/>
    <cellStyle name="Accent2 - 20% 2" xfId="264"/>
    <cellStyle name="Accent2 - 20% 3" xfId="265"/>
    <cellStyle name="Accent2 - 20% 4" xfId="266"/>
    <cellStyle name="Accent2 - 20% 5" xfId="267"/>
    <cellStyle name="Accent2 - 20% 6" xfId="268"/>
    <cellStyle name="Accent2 - 20% 7" xfId="269"/>
    <cellStyle name="Accent2 - 20% 8" xfId="270"/>
    <cellStyle name="Accent2 - 20% 9" xfId="271"/>
    <cellStyle name="Accent6 - 60% 12" xfId="272"/>
    <cellStyle name="Accent2 - 40% 10" xfId="273"/>
    <cellStyle name="Accent2 - 40% 11" xfId="274"/>
    <cellStyle name="Accent2 - 40% 12" xfId="275"/>
    <cellStyle name="Normal_Book1" xfId="276"/>
    <cellStyle name="Accent2 - 40% 6" xfId="277"/>
    <cellStyle name="Accent2 - 40% 7" xfId="278"/>
    <cellStyle name="Accent2 - 40% 8" xfId="279"/>
    <cellStyle name="Accent2 - 40% 9" xfId="280"/>
    <cellStyle name="常规 34 6" xfId="281"/>
    <cellStyle name="常规 29 6" xfId="282"/>
    <cellStyle name="Accent2 - 60% 10" xfId="283"/>
    <cellStyle name="Milliers [0]_!!!GO" xfId="284"/>
    <cellStyle name="Header1" xfId="285"/>
    <cellStyle name="常规 34 7" xfId="286"/>
    <cellStyle name="常规 29 7" xfId="287"/>
    <cellStyle name="Accent2 - 60% 11" xfId="288"/>
    <cellStyle name="Header2" xfId="289"/>
    <cellStyle name="常规 34 8" xfId="290"/>
    <cellStyle name="常规 29 8" xfId="291"/>
    <cellStyle name="Accent2 - 60% 12" xfId="292"/>
    <cellStyle name="常规 11 2 6 2" xfId="293"/>
    <cellStyle name="Accent4 - 20% 6" xfId="294"/>
    <cellStyle name="Accent2 - 60% 4" xfId="295"/>
    <cellStyle name="Accent4 - 20% 7" xfId="296"/>
    <cellStyle name="Accent2 - 60% 5" xfId="297"/>
    <cellStyle name="Accent4 - 20% 8" xfId="298"/>
    <cellStyle name="Accent2 - 60% 6" xfId="299"/>
    <cellStyle name="Accent4 - 20% 9" xfId="300"/>
    <cellStyle name="Accent2 - 60% 7" xfId="301"/>
    <cellStyle name="Accent2 - 60% 8" xfId="302"/>
    <cellStyle name="常规 10" xfId="303"/>
    <cellStyle name="Accent2 - 60% 9" xfId="304"/>
    <cellStyle name="常规 9 3 10" xfId="305"/>
    <cellStyle name="comma zerodec" xfId="306"/>
    <cellStyle name="常规 8 7 2" xfId="307"/>
    <cellStyle name="Accent2 10" xfId="308"/>
    <cellStyle name="常规 9 3 11" xfId="309"/>
    <cellStyle name="常规 11 2 2" xfId="310"/>
    <cellStyle name="Accent2 11" xfId="311"/>
    <cellStyle name="Accent2 2" xfId="312"/>
    <cellStyle name="常规 10 7 2" xfId="313"/>
    <cellStyle name="Accent2 3" xfId="314"/>
    <cellStyle name="Accent2 4" xfId="315"/>
    <cellStyle name="Accent2 5" xfId="316"/>
    <cellStyle name="Date" xfId="317"/>
    <cellStyle name="Accent2 6" xfId="318"/>
    <cellStyle name="Accent2 7" xfId="319"/>
    <cellStyle name="Accent2 8" xfId="320"/>
    <cellStyle name="Accent2 9" xfId="321"/>
    <cellStyle name="Accent3" xfId="322"/>
    <cellStyle name="常规 10 8" xfId="323"/>
    <cellStyle name="Milliers_!!!GO" xfId="324"/>
    <cellStyle name="Accent6 - 20% 10" xfId="325"/>
    <cellStyle name="Accent5 2" xfId="326"/>
    <cellStyle name="Accent3 - 20%" xfId="327"/>
    <cellStyle name="Accent3 5" xfId="328"/>
    <cellStyle name="Accent3 - 20% 10" xfId="329"/>
    <cellStyle name="Moneda_96 Risk" xfId="330"/>
    <cellStyle name="Accent3 6" xfId="331"/>
    <cellStyle name="Accent3 - 20% 11" xfId="332"/>
    <cellStyle name="Accent3 7" xfId="333"/>
    <cellStyle name="Accent3 - 20% 12" xfId="334"/>
    <cellStyle name="强调 3 7" xfId="335"/>
    <cellStyle name="Accent3 - 20% 2" xfId="336"/>
    <cellStyle name="强调 3 8" xfId="337"/>
    <cellStyle name="Accent3 - 20% 3" xfId="338"/>
    <cellStyle name="Accent4 - 60% 5" xfId="339"/>
    <cellStyle name="常规 10 4 11" xfId="340"/>
    <cellStyle name="Mon閠aire [0]_!!!GO" xfId="341"/>
    <cellStyle name="Accent3 - 40%" xfId="342"/>
    <cellStyle name="Accent6 - 20% 7" xfId="343"/>
    <cellStyle name="Accent3 - 40% 10" xfId="344"/>
    <cellStyle name="Accent3 - 40% 11" xfId="345"/>
    <cellStyle name="Accent3 - 40% 12" xfId="346"/>
    <cellStyle name="常规 10 4 4" xfId="347"/>
    <cellStyle name="Accent3 - 40% 2" xfId="348"/>
    <cellStyle name="常规 10 4 5" xfId="349"/>
    <cellStyle name="Accent4 - 60%" xfId="350"/>
    <cellStyle name="捠壿 [0.00]_Region Orders (2)" xfId="351"/>
    <cellStyle name="Accent3 - 40% 3" xfId="352"/>
    <cellStyle name="常规 10 4 6" xfId="353"/>
    <cellStyle name="常规 20 2 3" xfId="354"/>
    <cellStyle name="常规 15 2 3" xfId="355"/>
    <cellStyle name="PSHeading" xfId="356"/>
    <cellStyle name="Accent3 - 40% 4" xfId="357"/>
    <cellStyle name="常规 10 4 7" xfId="358"/>
    <cellStyle name="Accent5 - 60% 10" xfId="359"/>
    <cellStyle name="Accent3 - 40% 5" xfId="360"/>
    <cellStyle name="常规 10 4 8" xfId="361"/>
    <cellStyle name="Accent5 - 60% 11" xfId="362"/>
    <cellStyle name="Accent3 - 40% 6" xfId="363"/>
    <cellStyle name="Accent3 - 60%" xfId="364"/>
    <cellStyle name="Accent3 - 60% 10" xfId="365"/>
    <cellStyle name="Accent3 - 60% 11" xfId="366"/>
    <cellStyle name="Accent3 - 60% 12" xfId="367"/>
    <cellStyle name="常规 6 2 7" xfId="368"/>
    <cellStyle name="Accent5 - 20% 4" xfId="369"/>
    <cellStyle name="Accent3 - 60% 2" xfId="370"/>
    <cellStyle name="常规 6 2 8" xfId="371"/>
    <cellStyle name="Accent5 - 20% 5" xfId="372"/>
    <cellStyle name="Accent3 - 60% 3" xfId="373"/>
    <cellStyle name="常规 6 2 9" xfId="374"/>
    <cellStyle name="Accent5 - 20% 6" xfId="375"/>
    <cellStyle name="Accent3 - 60% 4" xfId="376"/>
    <cellStyle name="常规 32 10" xfId="377"/>
    <cellStyle name="常规 27 10" xfId="378"/>
    <cellStyle name="Accent5 - 20% 7" xfId="379"/>
    <cellStyle name="Accent3 - 60% 5" xfId="380"/>
    <cellStyle name="常规 32 12" xfId="381"/>
    <cellStyle name="常规 27 12" xfId="382"/>
    <cellStyle name="Accent5 - 20% 9" xfId="383"/>
    <cellStyle name="Accent3 - 60% 7" xfId="384"/>
    <cellStyle name="Accent3 - 60% 8" xfId="385"/>
    <cellStyle name="Accent3 10" xfId="386"/>
    <cellStyle name="Accent3 11" xfId="387"/>
    <cellStyle name="Accent3 12" xfId="388"/>
    <cellStyle name="常规 40 16" xfId="389"/>
    <cellStyle name="常规 35 16" xfId="390"/>
    <cellStyle name="Accent3 2" xfId="391"/>
    <cellStyle name="常规 10 8 2" xfId="392"/>
    <cellStyle name="常规 40 17" xfId="393"/>
    <cellStyle name="常规 35 17" xfId="394"/>
    <cellStyle name="Accent3 3" xfId="395"/>
    <cellStyle name="Accent3 4" xfId="396"/>
    <cellStyle name="Accent3 8" xfId="397"/>
    <cellStyle name="百分比 2" xfId="398"/>
    <cellStyle name="Accent3 9" xfId="399"/>
    <cellStyle name="Accent4" xfId="400"/>
    <cellStyle name="常规 10 9" xfId="401"/>
    <cellStyle name="Accent4 - 20% 10" xfId="402"/>
    <cellStyle name="常规 10 2 10" xfId="403"/>
    <cellStyle name="t" xfId="404"/>
    <cellStyle name="Accent4 - 20% 11" xfId="405"/>
    <cellStyle name="Accent4 - 20% 12" xfId="406"/>
    <cellStyle name="常规 10 2 2" xfId="407"/>
    <cellStyle name="常规 10 2 11" xfId="408"/>
    <cellStyle name="Accent6 - 40% 11" xfId="409"/>
    <cellStyle name="Accent4 - 20% 2" xfId="410"/>
    <cellStyle name="常规 10 2 5" xfId="411"/>
    <cellStyle name="强调 2 10" xfId="412"/>
    <cellStyle name="Accent4 - 40%" xfId="413"/>
    <cellStyle name="Accent6 - 40%" xfId="414"/>
    <cellStyle name="Accent4 - 40% 2" xfId="415"/>
    <cellStyle name="Accent4 - 40% 3" xfId="416"/>
    <cellStyle name="Accent4 - 40% 4" xfId="417"/>
    <cellStyle name="Accent4 - 40% 5" xfId="418"/>
    <cellStyle name="Accent4 - 40% 6" xfId="419"/>
    <cellStyle name="Accent4 - 40% 7" xfId="420"/>
    <cellStyle name="Accent4 - 40% 8" xfId="421"/>
    <cellStyle name="Normal_!!!GO" xfId="422"/>
    <cellStyle name="Accent4 - 40% 9" xfId="423"/>
    <cellStyle name="Accent4 - 60% 10" xfId="424"/>
    <cellStyle name="常规 11 2 2 2" xfId="425"/>
    <cellStyle name="Accent4 - 60% 11" xfId="426"/>
    <cellStyle name="常规 50 2 2" xfId="427"/>
    <cellStyle name="Accent4 - 60% 12" xfId="428"/>
    <cellStyle name="Accent6 - 20% 4" xfId="429"/>
    <cellStyle name="Accent4 - 60% 2" xfId="430"/>
    <cellStyle name="Accent4 - 60% 3" xfId="431"/>
    <cellStyle name="PSSpacer" xfId="432"/>
    <cellStyle name="Accent6 - 20% 5" xfId="433"/>
    <cellStyle name="Accent4 - 60% 4" xfId="434"/>
    <cellStyle name="常规 10 4 10" xfId="435"/>
    <cellStyle name="Accent6 - 20% 6" xfId="436"/>
    <cellStyle name="Accent4 - 60% 6" xfId="437"/>
    <cellStyle name="常规 10 4 12" xfId="438"/>
    <cellStyle name="常规 12 3 2" xfId="439"/>
    <cellStyle name="Accent6 - 20% 8" xfId="440"/>
    <cellStyle name="常规 12 3 3" xfId="441"/>
    <cellStyle name="Accent6 - 20% 9" xfId="442"/>
    <cellStyle name="Accent4 - 60% 7" xfId="443"/>
    <cellStyle name="Accent4 - 60% 8" xfId="444"/>
    <cellStyle name="Grey" xfId="445"/>
    <cellStyle name="Accent4 10" xfId="446"/>
    <cellStyle name="Accent4 11" xfId="447"/>
    <cellStyle name="Accent4 12" xfId="448"/>
    <cellStyle name="Accent4 2" xfId="449"/>
    <cellStyle name="常规 10 9 2" xfId="450"/>
    <cellStyle name="Accent6" xfId="451"/>
    <cellStyle name="New Times Roman" xfId="452"/>
    <cellStyle name="常规 33 2 10" xfId="453"/>
    <cellStyle name="Accent4 3" xfId="454"/>
    <cellStyle name="常规 33 2 11" xfId="455"/>
    <cellStyle name="Accent4 4" xfId="456"/>
    <cellStyle name="Accent4 6" xfId="457"/>
    <cellStyle name="差_Book1 3" xfId="458"/>
    <cellStyle name="Accent4 7" xfId="459"/>
    <cellStyle name="差_Book1 4" xfId="460"/>
    <cellStyle name="Accent4 8" xfId="461"/>
    <cellStyle name="差_Book1 5" xfId="462"/>
    <cellStyle name="Accent5" xfId="463"/>
    <cellStyle name="Accent5 - 60% 4" xfId="464"/>
    <cellStyle name="Accent5 - 20%" xfId="465"/>
    <cellStyle name="标题1" xfId="466"/>
    <cellStyle name="Accent5 - 20% 10" xfId="467"/>
    <cellStyle name="常规 32 3 2" xfId="468"/>
    <cellStyle name="常规 27 3 2" xfId="469"/>
    <cellStyle name="Accent5 - 20% 12" xfId="470"/>
    <cellStyle name="常规 6 2 5" xfId="471"/>
    <cellStyle name="Accent5 - 20% 2" xfId="472"/>
    <cellStyle name="常规 6 2 6" xfId="473"/>
    <cellStyle name="Accent5 - 20% 3" xfId="474"/>
    <cellStyle name="Accent5 - 40%" xfId="475"/>
    <cellStyle name="Accent5 - 40% 10" xfId="476"/>
    <cellStyle name="Accent5 - 40% 11" xfId="477"/>
    <cellStyle name="差_Book1_2 9" xfId="478"/>
    <cellStyle name="常规 8 2 5" xfId="479"/>
    <cellStyle name="Accent5 - 40% 2" xfId="480"/>
    <cellStyle name="常规 8 2 6" xfId="481"/>
    <cellStyle name="Accent5 - 40% 3" xfId="482"/>
    <cellStyle name="常规 8 2 7" xfId="483"/>
    <cellStyle name="Accent5 - 40% 4" xfId="484"/>
    <cellStyle name="常规 8 2 8" xfId="485"/>
    <cellStyle name="Accent5 - 40% 5" xfId="486"/>
    <cellStyle name="常规 8 2 9" xfId="487"/>
    <cellStyle name="Accent5 - 40% 6" xfId="488"/>
    <cellStyle name="常规 19 2 4" xfId="489"/>
    <cellStyle name="部门" xfId="490"/>
    <cellStyle name="Accent5 - 40% 7" xfId="491"/>
    <cellStyle name="Accent5 - 40% 8" xfId="492"/>
    <cellStyle name="PSInt" xfId="493"/>
    <cellStyle name="Accent5 - 40% 9" xfId="494"/>
    <cellStyle name="per.style" xfId="495"/>
    <cellStyle name="常规 10 11" xfId="496"/>
    <cellStyle name="Accent5 - 60%" xfId="497"/>
    <cellStyle name="Accent5 - 60% 2" xfId="498"/>
    <cellStyle name="Accent5 - 60% 5" xfId="499"/>
    <cellStyle name="Accent5 - 60% 6" xfId="500"/>
    <cellStyle name="Accent5 - 60% 7" xfId="501"/>
    <cellStyle name="Accent5 - 60% 8" xfId="502"/>
    <cellStyle name="Accent5 10" xfId="503"/>
    <cellStyle name="Accent5 11" xfId="504"/>
    <cellStyle name="Accent5 12" xfId="505"/>
    <cellStyle name="Accent6 - 20% 11" xfId="506"/>
    <cellStyle name="Accent5 3" xfId="507"/>
    <cellStyle name="Accent6 - 20% 12" xfId="508"/>
    <cellStyle name="Accent5 4" xfId="509"/>
    <cellStyle name="Accent5 5" xfId="510"/>
    <cellStyle name="Accent5 6" xfId="511"/>
    <cellStyle name="Accent5 7" xfId="512"/>
    <cellStyle name="Accent5 8" xfId="513"/>
    <cellStyle name="Accent6 - 20%" xfId="514"/>
    <cellStyle name="Accent6 - 20% 2" xfId="515"/>
    <cellStyle name="Accent6 - 20% 3" xfId="516"/>
    <cellStyle name="Accent6 - 40% 10" xfId="517"/>
    <cellStyle name="差_Book1_1 3" xfId="518"/>
    <cellStyle name="Accent6 - 40% 2" xfId="519"/>
    <cellStyle name="差_Book1_1 4" xfId="520"/>
    <cellStyle name="ColLevel_0" xfId="521"/>
    <cellStyle name="Accent6 - 40% 3" xfId="522"/>
    <cellStyle name="差_Book1_1 5" xfId="523"/>
    <cellStyle name="Accent6 - 40% 4" xfId="524"/>
    <cellStyle name="Mon閠aire_!!!GO" xfId="525"/>
    <cellStyle name="差_Book1_1 6" xfId="526"/>
    <cellStyle name="Accent6 - 40% 5" xfId="527"/>
    <cellStyle name="差_Book1_1 7" xfId="528"/>
    <cellStyle name="Accent6 - 40% 6" xfId="529"/>
    <cellStyle name="差_Book1_1 8" xfId="530"/>
    <cellStyle name="Accent6 - 40% 7" xfId="531"/>
    <cellStyle name="常规 14 3 3" xfId="532"/>
    <cellStyle name="Accent6 - 40% 9" xfId="533"/>
    <cellStyle name="Accent6 - 60%" xfId="534"/>
    <cellStyle name="Accent6 - 60% 10" xfId="535"/>
    <cellStyle name="Accent6 - 60% 11" xfId="536"/>
    <cellStyle name="差_Book1 9" xfId="537"/>
    <cellStyle name="Accent6 - 60% 2" xfId="538"/>
    <cellStyle name="Accent6 - 60% 3" xfId="539"/>
    <cellStyle name="Accent6 - 60% 4" xfId="540"/>
    <cellStyle name="Accent6 - 60% 5" xfId="541"/>
    <cellStyle name="Accent6 - 60% 6" xfId="542"/>
    <cellStyle name="Accent6 - 60% 7" xfId="543"/>
    <cellStyle name="常规 11 2" xfId="544"/>
    <cellStyle name="常规 21 3 2" xfId="545"/>
    <cellStyle name="常规 16 3 2" xfId="546"/>
    <cellStyle name="Accent6 - 60% 8" xfId="547"/>
    <cellStyle name="Accent6 - 60% 9" xfId="548"/>
    <cellStyle name="Accent6 8" xfId="549"/>
    <cellStyle name="Comma [0]_!!!GO" xfId="550"/>
    <cellStyle name="Comma_!!!GO" xfId="551"/>
    <cellStyle name="常规 10 2 6" xfId="552"/>
    <cellStyle name="常规 24 9" xfId="553"/>
    <cellStyle name="常规 19 9" xfId="554"/>
    <cellStyle name="Currency [0]_!!!GO" xfId="555"/>
    <cellStyle name="Currency_!!!GO" xfId="556"/>
    <cellStyle name="常规 10 12" xfId="557"/>
    <cellStyle name="Currency1" xfId="558"/>
    <cellStyle name="Dollar (zero dec)" xfId="559"/>
    <cellStyle name="Input [yellow]" xfId="560"/>
    <cellStyle name="差_Book1_2 2" xfId="561"/>
    <cellStyle name="Input Cells" xfId="562"/>
    <cellStyle name="Linked Cells" xfId="563"/>
    <cellStyle name="Millares_96 Risk" xfId="564"/>
    <cellStyle name="Moneda [0]_96 Risk" xfId="565"/>
    <cellStyle name="no dec" xfId="566"/>
    <cellStyle name="常规 20 3 2" xfId="567"/>
    <cellStyle name="常规 15 3 2" xfId="568"/>
    <cellStyle name="Percent [2]" xfId="569"/>
    <cellStyle name="常规 37 3" xfId="570"/>
    <cellStyle name="Percent_!!!GO" xfId="571"/>
    <cellStyle name="常规 10 15" xfId="572"/>
    <cellStyle name="PSDec" xfId="573"/>
    <cellStyle name="RowLevel_0" xfId="574"/>
    <cellStyle name="Standard_AREAS" xfId="575"/>
    <cellStyle name="t_HVAC Equipment (3)" xfId="576"/>
    <cellStyle name="百分比 3" xfId="577"/>
    <cellStyle name="编号" xfId="578"/>
    <cellStyle name="表标题" xfId="579"/>
    <cellStyle name="常规 10 3" xfId="580"/>
    <cellStyle name="表标题 10" xfId="581"/>
    <cellStyle name="常规 10 4" xfId="582"/>
    <cellStyle name="表标题 11" xfId="583"/>
    <cellStyle name="常规 10 5" xfId="584"/>
    <cellStyle name="表标题 12" xfId="585"/>
    <cellStyle name="表标题 2" xfId="586"/>
    <cellStyle name="常规 8 8 2" xfId="587"/>
    <cellStyle name="表标题 3" xfId="588"/>
    <cellStyle name="表标题 4" xfId="589"/>
    <cellStyle name="表标题 5" xfId="590"/>
    <cellStyle name="表标题 6" xfId="591"/>
    <cellStyle name="差_Book1" xfId="592"/>
    <cellStyle name="差_Book1 11" xfId="593"/>
    <cellStyle name="差_Book1 12" xfId="594"/>
    <cellStyle name="差_Book1 7" xfId="595"/>
    <cellStyle name="差_Book1 8" xfId="596"/>
    <cellStyle name="差_Book1_1" xfId="597"/>
    <cellStyle name="差_Book1_1 10" xfId="598"/>
    <cellStyle name="差_Book1_1 11" xfId="599"/>
    <cellStyle name="差_Book1_1 12" xfId="600"/>
    <cellStyle name="差_Book1_1 2" xfId="601"/>
    <cellStyle name="差_Book1_2" xfId="602"/>
    <cellStyle name="差_Book1_2 10" xfId="603"/>
    <cellStyle name="差_Book1_2 11" xfId="604"/>
    <cellStyle name="差_Book1_2 12" xfId="605"/>
    <cellStyle name="差_Book1_2 3" xfId="606"/>
    <cellStyle name="常规 43 2 2" xfId="607"/>
    <cellStyle name="差_Book1_2 5" xfId="608"/>
    <cellStyle name="常规 21 2 10" xfId="609"/>
    <cellStyle name="常规 16 2 10" xfId="610"/>
    <cellStyle name="常规 11" xfId="611"/>
    <cellStyle name="常规 10 10" xfId="612"/>
    <cellStyle name="常规 10 13" xfId="613"/>
    <cellStyle name="常规 10 14" xfId="614"/>
    <cellStyle name="常规 10 16" xfId="615"/>
    <cellStyle name="常规 10 17" xfId="616"/>
    <cellStyle name="常规 10 18" xfId="617"/>
    <cellStyle name="常规 10 19" xfId="618"/>
    <cellStyle name="常规 40 2 9" xfId="619"/>
    <cellStyle name="常规 35 2 9" xfId="620"/>
    <cellStyle name="常规 10 2" xfId="621"/>
    <cellStyle name="常规 10 2 3" xfId="622"/>
    <cellStyle name="常规 10 2 12" xfId="623"/>
    <cellStyle name="常规 10 2 4" xfId="624"/>
    <cellStyle name="常规 10 2 7" xfId="625"/>
    <cellStyle name="常规 14 2 3 2" xfId="626"/>
    <cellStyle name="常规 10 2 9" xfId="627"/>
    <cellStyle name="常规 10 4 2" xfId="628"/>
    <cellStyle name="常规 10 4 3" xfId="629"/>
    <cellStyle name="常规 10 5 2" xfId="630"/>
    <cellStyle name="常规 11 13" xfId="631"/>
    <cellStyle name="常规 11 17" xfId="632"/>
    <cellStyle name="常规 11 19" xfId="633"/>
    <cellStyle name="常规 11 2 3 2" xfId="634"/>
    <cellStyle name="常规 11 2 4" xfId="635"/>
    <cellStyle name="常规 11 2 4 2" xfId="636"/>
    <cellStyle name="常规 11 2 5" xfId="637"/>
    <cellStyle name="常规 11 2 5 2" xfId="638"/>
    <cellStyle name="常规 11 2 6" xfId="639"/>
    <cellStyle name="常规 11 2 7" xfId="640"/>
    <cellStyle name="常规 11 2 7 2" xfId="641"/>
    <cellStyle name="常规 11 3" xfId="642"/>
    <cellStyle name="常规 39 16" xfId="643"/>
    <cellStyle name="常规 11 3 2" xfId="644"/>
    <cellStyle name="常规 23" xfId="645"/>
    <cellStyle name="常规 18" xfId="646"/>
    <cellStyle name="常规 11 3 2 2" xfId="647"/>
    <cellStyle name="常规 39 17" xfId="648"/>
    <cellStyle name="常规 11 3 3" xfId="649"/>
    <cellStyle name="常规 11 3 3 2" xfId="650"/>
    <cellStyle name="常规 11 3 4" xfId="651"/>
    <cellStyle name="常规 11 3 4 2" xfId="652"/>
    <cellStyle name="常规 11 3 5" xfId="653"/>
    <cellStyle name="常规 11 3 5 2" xfId="654"/>
    <cellStyle name="常规 11 3 6" xfId="655"/>
    <cellStyle name="常规 11 3 6 2" xfId="656"/>
    <cellStyle name="常规 11 3 7" xfId="657"/>
    <cellStyle name="常规 11 3 7 2" xfId="658"/>
    <cellStyle name="常规 11 4" xfId="659"/>
    <cellStyle name="常规 6 3 6" xfId="660"/>
    <cellStyle name="常规 11 4 10" xfId="661"/>
    <cellStyle name="常规 6 3 7" xfId="662"/>
    <cellStyle name="常规 11 4 11" xfId="663"/>
    <cellStyle name="常规 6 3 8" xfId="664"/>
    <cellStyle name="常规 11 4 12" xfId="665"/>
    <cellStyle name="常规 11 4 2" xfId="666"/>
    <cellStyle name="常规 11 4 3" xfId="667"/>
    <cellStyle name="常规 11 4 4" xfId="668"/>
    <cellStyle name="常规 11 4 5" xfId="669"/>
    <cellStyle name="常规 11 4 6" xfId="670"/>
    <cellStyle name="常规 11 4 7" xfId="671"/>
    <cellStyle name="常规 11 4 8" xfId="672"/>
    <cellStyle name="常规 14 3 5 2" xfId="673"/>
    <cellStyle name="常规 11 4 9" xfId="674"/>
    <cellStyle name="常规 11 5" xfId="675"/>
    <cellStyle name="常规 11 5 2" xfId="676"/>
    <cellStyle name="常规 11 6" xfId="677"/>
    <cellStyle name="常规 11 6 2" xfId="678"/>
    <cellStyle name="常规 11 7" xfId="679"/>
    <cellStyle name="常规 11 7 2" xfId="680"/>
    <cellStyle name="常规 11 8" xfId="681"/>
    <cellStyle name="常规 11 8 2" xfId="682"/>
    <cellStyle name="常规 11 9" xfId="683"/>
    <cellStyle name="强调 1 7" xfId="684"/>
    <cellStyle name="常规 11 9 2" xfId="685"/>
    <cellStyle name="常规 21 2 11" xfId="686"/>
    <cellStyle name="常规 16 2 11" xfId="687"/>
    <cellStyle name="常规 12" xfId="688"/>
    <cellStyle name="常规 12 2" xfId="689"/>
    <cellStyle name="常规 4 12" xfId="690"/>
    <cellStyle name="常规 12 2 2" xfId="691"/>
    <cellStyle name="常规 6 12" xfId="692"/>
    <cellStyle name="常规 12 2 2 2" xfId="693"/>
    <cellStyle name="常规 4 13" xfId="694"/>
    <cellStyle name="常规 12 2 3" xfId="695"/>
    <cellStyle name="常规 12 2 3 2" xfId="696"/>
    <cellStyle name="常规 4 14" xfId="697"/>
    <cellStyle name="常规 12 2 4" xfId="698"/>
    <cellStyle name="常规 12 2 4 2" xfId="699"/>
    <cellStyle name="常规 4 15" xfId="700"/>
    <cellStyle name="常规 12 2 5" xfId="701"/>
    <cellStyle name="常规 12 2 5 2" xfId="702"/>
    <cellStyle name="常规 4 16" xfId="703"/>
    <cellStyle name="常规 12 2 6" xfId="704"/>
    <cellStyle name="常规 12 2 6 2" xfId="705"/>
    <cellStyle name="常规 4 17" xfId="706"/>
    <cellStyle name="常规 12 2 7" xfId="707"/>
    <cellStyle name="常规 7 12" xfId="708"/>
    <cellStyle name="常规 12 2 7 2" xfId="709"/>
    <cellStyle name="常规 12 3" xfId="710"/>
    <cellStyle name="常规 12 3 2 2" xfId="711"/>
    <cellStyle name="常规 12 3 3 2" xfId="712"/>
    <cellStyle name="常规 12 3 4" xfId="713"/>
    <cellStyle name="常规 12 3 4 2" xfId="714"/>
    <cellStyle name="常规 12 3 5 2" xfId="715"/>
    <cellStyle name="常规 12 3 6" xfId="716"/>
    <cellStyle name="常规 12 3 6 2" xfId="717"/>
    <cellStyle name="常规 12 3 7" xfId="718"/>
    <cellStyle name="常规 12 3 7 2" xfId="719"/>
    <cellStyle name="常规 31 6 2" xfId="720"/>
    <cellStyle name="常规 21 2 12" xfId="721"/>
    <cellStyle name="常规 16 2 12" xfId="722"/>
    <cellStyle name="常规 13" xfId="723"/>
    <cellStyle name="常规 13 2" xfId="724"/>
    <cellStyle name="常规 9 12" xfId="725"/>
    <cellStyle name="常规 13 2 2" xfId="726"/>
    <cellStyle name="常规 13 2 2 2" xfId="727"/>
    <cellStyle name="常规 9 13" xfId="728"/>
    <cellStyle name="常规 13 2 3" xfId="729"/>
    <cellStyle name="常规 9 14" xfId="730"/>
    <cellStyle name="常规 13 2 4" xfId="731"/>
    <cellStyle name="常规 13 2 4 2" xfId="732"/>
    <cellStyle name="常规 9 15" xfId="733"/>
    <cellStyle name="常规 13 2 5" xfId="734"/>
    <cellStyle name="常规 13 2 5 2" xfId="735"/>
    <cellStyle name="常规 9 16" xfId="736"/>
    <cellStyle name="常规 13 2 6" xfId="737"/>
    <cellStyle name="常规 13 2 6 2" xfId="738"/>
    <cellStyle name="常规 9 17" xfId="739"/>
    <cellStyle name="常规 13 2 7" xfId="740"/>
    <cellStyle name="常规 13 2 7 2" xfId="741"/>
    <cellStyle name="常规 13 3" xfId="742"/>
    <cellStyle name="常规 13 3 2" xfId="743"/>
    <cellStyle name="常规 22 3" xfId="744"/>
    <cellStyle name="常规 17 3" xfId="745"/>
    <cellStyle name="常规 13 3 2 2" xfId="746"/>
    <cellStyle name="常规 13 3 3" xfId="747"/>
    <cellStyle name="常规 23 3" xfId="748"/>
    <cellStyle name="常规 18 3" xfId="749"/>
    <cellStyle name="常规 13 3 3 2" xfId="750"/>
    <cellStyle name="常规 13 3 4" xfId="751"/>
    <cellStyle name="常规 24 3" xfId="752"/>
    <cellStyle name="常规 19 3" xfId="753"/>
    <cellStyle name="常规 13 3 4 2" xfId="754"/>
    <cellStyle name="常规 13 3 5" xfId="755"/>
    <cellStyle name="常规 30 3" xfId="756"/>
    <cellStyle name="常规 25 3" xfId="757"/>
    <cellStyle name="常规 13 3 5 2" xfId="758"/>
    <cellStyle name="常规 13 3 6" xfId="759"/>
    <cellStyle name="常规 13 3 7" xfId="760"/>
    <cellStyle name="常规 32 3" xfId="761"/>
    <cellStyle name="常规 27 3" xfId="762"/>
    <cellStyle name="常规 13 3 7 2" xfId="763"/>
    <cellStyle name="常规 13 4" xfId="764"/>
    <cellStyle name="常规 14" xfId="765"/>
    <cellStyle name="常规 14 2" xfId="766"/>
    <cellStyle name="常规 14 2 2" xfId="767"/>
    <cellStyle name="常规 14 2 2 2" xfId="768"/>
    <cellStyle name="常规 14 2 3" xfId="769"/>
    <cellStyle name="常规 14 2 4" xfId="770"/>
    <cellStyle name="常规 14 2 4 2" xfId="771"/>
    <cellStyle name="常规 14 2 5" xfId="772"/>
    <cellStyle name="常规 14 2 6" xfId="773"/>
    <cellStyle name="常规 14 2 7" xfId="774"/>
    <cellStyle name="常规 14 3" xfId="775"/>
    <cellStyle name="常规 14 3 2 2" xfId="776"/>
    <cellStyle name="常规 14 3 3 2" xfId="777"/>
    <cellStyle name="常规 14 3 4" xfId="778"/>
    <cellStyle name="常规 14 3 4 2" xfId="779"/>
    <cellStyle name="常规 14 3 5" xfId="780"/>
    <cellStyle name="常规 14 3 6" xfId="781"/>
    <cellStyle name="常规 14 3 6 2" xfId="782"/>
    <cellStyle name="常规 14 3 7" xfId="783"/>
    <cellStyle name="常规 14 3 7 2" xfId="784"/>
    <cellStyle name="常规 20" xfId="785"/>
    <cellStyle name="常规 15" xfId="786"/>
    <cellStyle name="常规 20 10" xfId="787"/>
    <cellStyle name="常规 15 10" xfId="788"/>
    <cellStyle name="常规 20 11" xfId="789"/>
    <cellStyle name="常规 15 11" xfId="790"/>
    <cellStyle name="常规 20 12" xfId="791"/>
    <cellStyle name="常规 15 12" xfId="792"/>
    <cellStyle name="常规 20 13" xfId="793"/>
    <cellStyle name="常规 15 13" xfId="794"/>
    <cellStyle name="常规 20 14" xfId="795"/>
    <cellStyle name="常规 15 14" xfId="796"/>
    <cellStyle name="常规 20 15" xfId="797"/>
    <cellStyle name="常规 15 15" xfId="798"/>
    <cellStyle name="常规 20 16" xfId="799"/>
    <cellStyle name="常规 15 16" xfId="800"/>
    <cellStyle name="常规 20 17" xfId="801"/>
    <cellStyle name="常规 15 17" xfId="802"/>
    <cellStyle name="常规 20 2" xfId="803"/>
    <cellStyle name="常规 15 2" xfId="804"/>
    <cellStyle name="常规 20 2 10" xfId="805"/>
    <cellStyle name="常规 15 2 10" xfId="806"/>
    <cellStyle name="常规 20 2 11" xfId="807"/>
    <cellStyle name="常规 15 2 11" xfId="808"/>
    <cellStyle name="常规 21 6 2" xfId="809"/>
    <cellStyle name="常规 20 2 12" xfId="810"/>
    <cellStyle name="常规 16 6 2" xfId="811"/>
    <cellStyle name="常规 15 2 12" xfId="812"/>
    <cellStyle name="常规 20 2 2" xfId="813"/>
    <cellStyle name="常规 15 2 2" xfId="814"/>
    <cellStyle name="常规 20 2 4" xfId="815"/>
    <cellStyle name="常规 15 2 4" xfId="816"/>
    <cellStyle name="常规 20 2 5" xfId="817"/>
    <cellStyle name="常规 15 2 5" xfId="818"/>
    <cellStyle name="常规 20 2 6" xfId="819"/>
    <cellStyle name="常规 15 2 6" xfId="820"/>
    <cellStyle name="常规 20 2 7" xfId="821"/>
    <cellStyle name="常规 15 2 7" xfId="822"/>
    <cellStyle name="常规 20 2 8" xfId="823"/>
    <cellStyle name="常规 15 2 8" xfId="824"/>
    <cellStyle name="常规 20 2 9" xfId="825"/>
    <cellStyle name="常规 15 2 9" xfId="826"/>
    <cellStyle name="常规 20 3" xfId="827"/>
    <cellStyle name="常规 15 3" xfId="828"/>
    <cellStyle name="常规 20 4" xfId="829"/>
    <cellStyle name="常规 15 4" xfId="830"/>
    <cellStyle name="常规 20 5" xfId="831"/>
    <cellStyle name="常规 15 5" xfId="832"/>
    <cellStyle name="常规 20 5 2" xfId="833"/>
    <cellStyle name="常规 15 5 2" xfId="834"/>
    <cellStyle name="常规 20 6" xfId="835"/>
    <cellStyle name="常规 15 6" xfId="836"/>
    <cellStyle name="常规 20 6 2" xfId="837"/>
    <cellStyle name="常规 15 6 2" xfId="838"/>
    <cellStyle name="常规 20 7" xfId="839"/>
    <cellStyle name="常规 15 7" xfId="840"/>
    <cellStyle name="常规 20 8" xfId="841"/>
    <cellStyle name="常规 15 8" xfId="842"/>
    <cellStyle name="常规 20 9" xfId="843"/>
    <cellStyle name="常规 15 9" xfId="844"/>
    <cellStyle name="常规 21" xfId="845"/>
    <cellStyle name="常规 16" xfId="846"/>
    <cellStyle name="常规 21 10" xfId="847"/>
    <cellStyle name="常规 16 10" xfId="848"/>
    <cellStyle name="常规 21 11" xfId="849"/>
    <cellStyle name="常规 16 11" xfId="850"/>
    <cellStyle name="常规 21 12" xfId="851"/>
    <cellStyle name="常规 16 12" xfId="852"/>
    <cellStyle name="常规 21 13" xfId="853"/>
    <cellStyle name="常规 16 13" xfId="854"/>
    <cellStyle name="常规 21 14" xfId="855"/>
    <cellStyle name="常规 16 14" xfId="856"/>
    <cellStyle name="常规 21 15" xfId="857"/>
    <cellStyle name="常规 16 15" xfId="858"/>
    <cellStyle name="常规 21 16" xfId="859"/>
    <cellStyle name="常规 16 16" xfId="860"/>
    <cellStyle name="常规 21 17" xfId="861"/>
    <cellStyle name="常规 16 17" xfId="862"/>
    <cellStyle name="常规 21 2" xfId="863"/>
    <cellStyle name="常规 16 2" xfId="864"/>
    <cellStyle name="常规 21 2 2" xfId="865"/>
    <cellStyle name="常规 16 2 2" xfId="866"/>
    <cellStyle name="常规 21 2 3" xfId="867"/>
    <cellStyle name="常规 16 2 3" xfId="868"/>
    <cellStyle name="常规 21 2 4" xfId="869"/>
    <cellStyle name="常规 16 2 4" xfId="870"/>
    <cellStyle name="常规 21 2 5" xfId="871"/>
    <cellStyle name="常规 16 2 5" xfId="872"/>
    <cellStyle name="常规 21 2 6" xfId="873"/>
    <cellStyle name="常规 16 2 6" xfId="874"/>
    <cellStyle name="常规 21 2 7" xfId="875"/>
    <cellStyle name="常规 16 2 7" xfId="876"/>
    <cellStyle name="常规 21 2 8" xfId="877"/>
    <cellStyle name="常规 16 2 8" xfId="878"/>
    <cellStyle name="常规 21 2 9" xfId="879"/>
    <cellStyle name="常规 16 2 9" xfId="880"/>
    <cellStyle name="常规 21 3" xfId="881"/>
    <cellStyle name="常规 16 3" xfId="882"/>
    <cellStyle name="常规 21 4" xfId="883"/>
    <cellStyle name="常规 16 4" xfId="884"/>
    <cellStyle name="常规 21 4 2" xfId="885"/>
    <cellStyle name="常规 16 4 2" xfId="886"/>
    <cellStyle name="常规 21 5" xfId="887"/>
    <cellStyle name="常规 16 5" xfId="888"/>
    <cellStyle name="常规 16 5 10" xfId="889"/>
    <cellStyle name="常规 16 5 11" xfId="890"/>
    <cellStyle name="常规 16 5 12" xfId="891"/>
    <cellStyle name="常规 21 5 2" xfId="892"/>
    <cellStyle name="常规 16 5 2" xfId="893"/>
    <cellStyle name="常规 16 5 3" xfId="894"/>
    <cellStyle name="常规 16 5 4" xfId="895"/>
    <cellStyle name="常规 16 5 5" xfId="896"/>
    <cellStyle name="常规 16 5 6" xfId="897"/>
    <cellStyle name="常规 16 5 7" xfId="898"/>
    <cellStyle name="常规 16 5 8" xfId="899"/>
    <cellStyle name="常规 16 5 9" xfId="900"/>
    <cellStyle name="常规 21 6" xfId="901"/>
    <cellStyle name="常规 16 6" xfId="902"/>
    <cellStyle name="常规 21 7" xfId="903"/>
    <cellStyle name="常规 16 7" xfId="904"/>
    <cellStyle name="常规 21 7 2" xfId="905"/>
    <cellStyle name="常规 16 7 2" xfId="906"/>
    <cellStyle name="常规 21 8" xfId="907"/>
    <cellStyle name="常规 16 8" xfId="908"/>
    <cellStyle name="常规 21 9" xfId="909"/>
    <cellStyle name="常规 16 9" xfId="910"/>
    <cellStyle name="常规 22" xfId="911"/>
    <cellStyle name="常规 17" xfId="912"/>
    <cellStyle name="常规 22 10" xfId="913"/>
    <cellStyle name="常规 17 10" xfId="914"/>
    <cellStyle name="常规 22 11" xfId="915"/>
    <cellStyle name="常规 17 11" xfId="916"/>
    <cellStyle name="常规 22 12" xfId="917"/>
    <cellStyle name="常规 17 12" xfId="918"/>
    <cellStyle name="常规 22 13" xfId="919"/>
    <cellStyle name="常规 17 13" xfId="920"/>
    <cellStyle name="常规 22 14" xfId="921"/>
    <cellStyle name="常规 17 14" xfId="922"/>
    <cellStyle name="常规 22 15" xfId="923"/>
    <cellStyle name="常规 17 15" xfId="924"/>
    <cellStyle name="常规 22 16" xfId="925"/>
    <cellStyle name="常规 17 16" xfId="926"/>
    <cellStyle name="常规 22 17" xfId="927"/>
    <cellStyle name="常规 17 17" xfId="928"/>
    <cellStyle name="常规 22 2" xfId="929"/>
    <cellStyle name="常规 17 2" xfId="930"/>
    <cellStyle name="常规 22 2 10" xfId="931"/>
    <cellStyle name="常规 17 2 10" xfId="932"/>
    <cellStyle name="常规 22 2 11" xfId="933"/>
    <cellStyle name="常规 17 2 11" xfId="934"/>
    <cellStyle name="常规 41 6 2" xfId="935"/>
    <cellStyle name="常规 22 2 12" xfId="936"/>
    <cellStyle name="常规 17 2 12" xfId="937"/>
    <cellStyle name="常规 22 2 2" xfId="938"/>
    <cellStyle name="常规 17 2 2" xfId="939"/>
    <cellStyle name="常规 22 2 3" xfId="940"/>
    <cellStyle name="常规 17 2 3" xfId="941"/>
    <cellStyle name="常规 22 2 4" xfId="942"/>
    <cellStyle name="常规 17 2 4" xfId="943"/>
    <cellStyle name="常规 22 2 5" xfId="944"/>
    <cellStyle name="常规 17 2 5" xfId="945"/>
    <cellStyle name="常规 22 2 6" xfId="946"/>
    <cellStyle name="常规 17 2 6" xfId="947"/>
    <cellStyle name="常规 22 2 7" xfId="948"/>
    <cellStyle name="常规 17 2 7" xfId="949"/>
    <cellStyle name="常规 22 2 8" xfId="950"/>
    <cellStyle name="常规 17 2 8" xfId="951"/>
    <cellStyle name="常规 22 2 9" xfId="952"/>
    <cellStyle name="常规 17 2 9" xfId="953"/>
    <cellStyle name="常规 22 3 2" xfId="954"/>
    <cellStyle name="常规 17 3 2" xfId="955"/>
    <cellStyle name="常规 22 4" xfId="956"/>
    <cellStyle name="常规 17 4" xfId="957"/>
    <cellStyle name="常规 22 4 2" xfId="958"/>
    <cellStyle name="常规 17 4 2" xfId="959"/>
    <cellStyle name="常规 22 5" xfId="960"/>
    <cellStyle name="常规 17 5" xfId="961"/>
    <cellStyle name="常规 22 5 2" xfId="962"/>
    <cellStyle name="常规 17 5 2" xfId="963"/>
    <cellStyle name="常规 22 6" xfId="964"/>
    <cellStyle name="常规 17 6" xfId="965"/>
    <cellStyle name="常规 22 6 2" xfId="966"/>
    <cellStyle name="常规 17 6 2" xfId="967"/>
    <cellStyle name="常规 22 7" xfId="968"/>
    <cellStyle name="常规 17 7" xfId="969"/>
    <cellStyle name="常规 22 7 2" xfId="970"/>
    <cellStyle name="常规 17 7 2" xfId="971"/>
    <cellStyle name="常规 22 8" xfId="972"/>
    <cellStyle name="常规 17 8" xfId="973"/>
    <cellStyle name="常规 22 9" xfId="974"/>
    <cellStyle name="常规 17 9" xfId="975"/>
    <cellStyle name="常规 23 10" xfId="976"/>
    <cellStyle name="常规 18 10" xfId="977"/>
    <cellStyle name="常规 23 11" xfId="978"/>
    <cellStyle name="常规 18 11" xfId="979"/>
    <cellStyle name="常规 23 12" xfId="980"/>
    <cellStyle name="常规 18 12" xfId="981"/>
    <cellStyle name="常规 23 13" xfId="982"/>
    <cellStyle name="常规 18 13" xfId="983"/>
    <cellStyle name="常规 23 14" xfId="984"/>
    <cellStyle name="常规 18 14" xfId="985"/>
    <cellStyle name="常规 23 15" xfId="986"/>
    <cellStyle name="常规 18 15" xfId="987"/>
    <cellStyle name="常规 23 16" xfId="988"/>
    <cellStyle name="常规 18 16" xfId="989"/>
    <cellStyle name="常规 23 17" xfId="990"/>
    <cellStyle name="常规 18 17" xfId="991"/>
    <cellStyle name="常规 23 2" xfId="992"/>
    <cellStyle name="常规 18 2" xfId="993"/>
    <cellStyle name="常规 23 2 10" xfId="994"/>
    <cellStyle name="常规 18 2 10" xfId="995"/>
    <cellStyle name="常规 23 2 11" xfId="996"/>
    <cellStyle name="常规 18 2 11" xfId="997"/>
    <cellStyle name="常规 23 2 12" xfId="998"/>
    <cellStyle name="常规 18 2 12" xfId="999"/>
    <cellStyle name="常规 23 2 2" xfId="1000"/>
    <cellStyle name="常规 18 2 2" xfId="1001"/>
    <cellStyle name="常规 23 2 3" xfId="1002"/>
    <cellStyle name="常规 18 2 3" xfId="1003"/>
    <cellStyle name="常规 23 2 4" xfId="1004"/>
    <cellStyle name="常规 18 2 4" xfId="1005"/>
    <cellStyle name="常规 23 2 5" xfId="1006"/>
    <cellStyle name="常规 18 2 5" xfId="1007"/>
    <cellStyle name="常规 23 2 6" xfId="1008"/>
    <cellStyle name="常规 18 2 6" xfId="1009"/>
    <cellStyle name="常规 23 2 7" xfId="1010"/>
    <cellStyle name="常规 18 2 7" xfId="1011"/>
    <cellStyle name="常规 23 2 8" xfId="1012"/>
    <cellStyle name="常规 18 2 8" xfId="1013"/>
    <cellStyle name="常规 23 2 9" xfId="1014"/>
    <cellStyle name="常规 18 2 9" xfId="1015"/>
    <cellStyle name="常规 23 3 2" xfId="1016"/>
    <cellStyle name="常规 18 3 2" xfId="1017"/>
    <cellStyle name="常规 23 4" xfId="1018"/>
    <cellStyle name="常规 18 4" xfId="1019"/>
    <cellStyle name="常规 23 4 2" xfId="1020"/>
    <cellStyle name="常规 18 4 2" xfId="1021"/>
    <cellStyle name="常规 23 5" xfId="1022"/>
    <cellStyle name="常规 18 5" xfId="1023"/>
    <cellStyle name="常规 23 5 2" xfId="1024"/>
    <cellStyle name="常规 18 5 2" xfId="1025"/>
    <cellStyle name="常规 23 6" xfId="1026"/>
    <cellStyle name="常规 18 6" xfId="1027"/>
    <cellStyle name="好_Book1_1" xfId="1028"/>
    <cellStyle name="常规 2 5 5" xfId="1029"/>
    <cellStyle name="常规 18 6 10" xfId="1030"/>
    <cellStyle name="好_Book1_2" xfId="1031"/>
    <cellStyle name="常规 2 5 6" xfId="1032"/>
    <cellStyle name="常规 18 6 11" xfId="1033"/>
    <cellStyle name="常规 2 5 7" xfId="1034"/>
    <cellStyle name="常规 18 6 12" xfId="1035"/>
    <cellStyle name="常规 23 6 2" xfId="1036"/>
    <cellStyle name="常规 2 16" xfId="1037"/>
    <cellStyle name="常规 18 6 2" xfId="1038"/>
    <cellStyle name="常规 2 17" xfId="1039"/>
    <cellStyle name="常规 18 6 3" xfId="1040"/>
    <cellStyle name="常规 2 18" xfId="1041"/>
    <cellStyle name="常规 18 6 4" xfId="1042"/>
    <cellStyle name="常规 18 6 5" xfId="1043"/>
    <cellStyle name="常规 18 6 6" xfId="1044"/>
    <cellStyle name="常规 18 6 7" xfId="1045"/>
    <cellStyle name="常规 18 6 8" xfId="1046"/>
    <cellStyle name="常规 23 7" xfId="1047"/>
    <cellStyle name="常规 18 7" xfId="1048"/>
    <cellStyle name="常规 23 7 2" xfId="1049"/>
    <cellStyle name="常规 18 7 2" xfId="1050"/>
    <cellStyle name="常规 23 8" xfId="1051"/>
    <cellStyle name="常规 18 8" xfId="1052"/>
    <cellStyle name="常规 23 9" xfId="1053"/>
    <cellStyle name="常规 18 9" xfId="1054"/>
    <cellStyle name="常规 24" xfId="1055"/>
    <cellStyle name="常规 19" xfId="1056"/>
    <cellStyle name="常规 24 10" xfId="1057"/>
    <cellStyle name="常规 19 10" xfId="1058"/>
    <cellStyle name="常规 3 2 5 2" xfId="1059"/>
    <cellStyle name="常规 24 11" xfId="1060"/>
    <cellStyle name="常规 19 11" xfId="1061"/>
    <cellStyle name="常规 24 12" xfId="1062"/>
    <cellStyle name="常规 19 12" xfId="1063"/>
    <cellStyle name="常规 19 13" xfId="1064"/>
    <cellStyle name="常规 19 14" xfId="1065"/>
    <cellStyle name="常规 19 15" xfId="1066"/>
    <cellStyle name="常规 19 16" xfId="1067"/>
    <cellStyle name="常规 19 17" xfId="1068"/>
    <cellStyle name="常规 24 2" xfId="1069"/>
    <cellStyle name="常规 19 2" xfId="1070"/>
    <cellStyle name="常规 19 2 10" xfId="1071"/>
    <cellStyle name="常规 19 2 11" xfId="1072"/>
    <cellStyle name="常规 19 2 12" xfId="1073"/>
    <cellStyle name="常规 19 2 2" xfId="1074"/>
    <cellStyle name="常规 19 2 3" xfId="1075"/>
    <cellStyle name="常规 19 2 5" xfId="1076"/>
    <cellStyle name="常规 19 2 6" xfId="1077"/>
    <cellStyle name="常规 19 2 7" xfId="1078"/>
    <cellStyle name="常规 19 2 8" xfId="1079"/>
    <cellStyle name="常规 19 2 9" xfId="1080"/>
    <cellStyle name="常规 19 3 2" xfId="1081"/>
    <cellStyle name="常规 24 4" xfId="1082"/>
    <cellStyle name="常规 19 4" xfId="1083"/>
    <cellStyle name="常规 19 4 2" xfId="1084"/>
    <cellStyle name="常规 24 5" xfId="1085"/>
    <cellStyle name="常规 19 5" xfId="1086"/>
    <cellStyle name="常规 19 5 2" xfId="1087"/>
    <cellStyle name="常规 24 6" xfId="1088"/>
    <cellStyle name="常规 19 6" xfId="1089"/>
    <cellStyle name="常规 19 6 2" xfId="1090"/>
    <cellStyle name="常规 24 7" xfId="1091"/>
    <cellStyle name="常规 19 7" xfId="1092"/>
    <cellStyle name="常规 19 7 2" xfId="1093"/>
    <cellStyle name="常规 24 8" xfId="1094"/>
    <cellStyle name="常规 19 8" xfId="1095"/>
    <cellStyle name="常规 2" xfId="1096"/>
    <cellStyle name="常规 2 10" xfId="1097"/>
    <cellStyle name="常规 2 11" xfId="1098"/>
    <cellStyle name="常规 2 12" xfId="1099"/>
    <cellStyle name="常规 2 13" xfId="1100"/>
    <cellStyle name="常规 2 14" xfId="1101"/>
    <cellStyle name="常规 2 15" xfId="1102"/>
    <cellStyle name="常规 2 2" xfId="1103"/>
    <cellStyle name="常规 2 3" xfId="1104"/>
    <cellStyle name="常规 5 19" xfId="1105"/>
    <cellStyle name="常规 2 3 2" xfId="1106"/>
    <cellStyle name="常规 2 4" xfId="1107"/>
    <cellStyle name="常规 2 4 2" xfId="1108"/>
    <cellStyle name="常规 37 7 2" xfId="1109"/>
    <cellStyle name="常规 2 5" xfId="1110"/>
    <cellStyle name="常规 2 5 10" xfId="1111"/>
    <cellStyle name="常规 2 5 11" xfId="1112"/>
    <cellStyle name="常规 2 5 12" xfId="1113"/>
    <cellStyle name="常规 2 5 2" xfId="1114"/>
    <cellStyle name="常规 2 5 3" xfId="1115"/>
    <cellStyle name="常规 2 5 4" xfId="1116"/>
    <cellStyle name="常规 2 5 8" xfId="1117"/>
    <cellStyle name="常规 2 5 9" xfId="1118"/>
    <cellStyle name="常规 2 6" xfId="1119"/>
    <cellStyle name="常规 2 6 2" xfId="1120"/>
    <cellStyle name="常规 2 7" xfId="1121"/>
    <cellStyle name="常规 2 8" xfId="1122"/>
    <cellStyle name="常规 6 19" xfId="1123"/>
    <cellStyle name="常规 2 8 2" xfId="1124"/>
    <cellStyle name="常规 2 9" xfId="1125"/>
    <cellStyle name="常规 20 18" xfId="1126"/>
    <cellStyle name="常规 21 18" xfId="1127"/>
    <cellStyle name="常规 22 18" xfId="1128"/>
    <cellStyle name="常规 30" xfId="1129"/>
    <cellStyle name="常规 25" xfId="1130"/>
    <cellStyle name="常规 30 10" xfId="1131"/>
    <cellStyle name="常规 25 10" xfId="1132"/>
    <cellStyle name="常规 30 11" xfId="1133"/>
    <cellStyle name="常规 25 11" xfId="1134"/>
    <cellStyle name="常规 30 12" xfId="1135"/>
    <cellStyle name="常规 25 12" xfId="1136"/>
    <cellStyle name="常规 30 2" xfId="1137"/>
    <cellStyle name="常规 25 2" xfId="1138"/>
    <cellStyle name="常规 30 4" xfId="1139"/>
    <cellStyle name="常规 25 4" xfId="1140"/>
    <cellStyle name="常规 30 5" xfId="1141"/>
    <cellStyle name="常规 25 5" xfId="1142"/>
    <cellStyle name="常规 30 6" xfId="1143"/>
    <cellStyle name="常规 25 6" xfId="1144"/>
    <cellStyle name="常规 30 7" xfId="1145"/>
    <cellStyle name="常规 25 7" xfId="1146"/>
    <cellStyle name="常规 30 8" xfId="1147"/>
    <cellStyle name="常规 25 8" xfId="1148"/>
    <cellStyle name="常规 30 9" xfId="1149"/>
    <cellStyle name="常规 25 9" xfId="1150"/>
    <cellStyle name="常规 31" xfId="1151"/>
    <cellStyle name="常规 26" xfId="1152"/>
    <cellStyle name="常规 31 10" xfId="1153"/>
    <cellStyle name="常规 26 10" xfId="1154"/>
    <cellStyle name="常规 31 11" xfId="1155"/>
    <cellStyle name="常规 26 11" xfId="1156"/>
    <cellStyle name="常规 31 12" xfId="1157"/>
    <cellStyle name="常规 26 12" xfId="1158"/>
    <cellStyle name="常规_Sheet4 2" xfId="1159"/>
    <cellStyle name="常规 31 6" xfId="1160"/>
    <cellStyle name="常规 26 6" xfId="1161"/>
    <cellStyle name="常规 8 2 10" xfId="1162"/>
    <cellStyle name="常规 31 7" xfId="1163"/>
    <cellStyle name="常规 26 7" xfId="1164"/>
    <cellStyle name="常规 8 2 11" xfId="1165"/>
    <cellStyle name="常规 31 8" xfId="1166"/>
    <cellStyle name="常规 26 8" xfId="1167"/>
    <cellStyle name="常规 8 2 12" xfId="1168"/>
    <cellStyle name="常规 31 9" xfId="1169"/>
    <cellStyle name="常规 26 9" xfId="1170"/>
    <cellStyle name="常规 32" xfId="1171"/>
    <cellStyle name="常规 27" xfId="1172"/>
    <cellStyle name="常规 32 13" xfId="1173"/>
    <cellStyle name="常规 27 13" xfId="1174"/>
    <cellStyle name="常规 32 14" xfId="1175"/>
    <cellStyle name="常规 27 14" xfId="1176"/>
    <cellStyle name="常规 32 15" xfId="1177"/>
    <cellStyle name="常规 27 15" xfId="1178"/>
    <cellStyle name="常规 32 16" xfId="1179"/>
    <cellStyle name="常规 27 16" xfId="1180"/>
    <cellStyle name="常规 32 17" xfId="1181"/>
    <cellStyle name="常规 27 17" xfId="1182"/>
    <cellStyle name="常规 32 2" xfId="1183"/>
    <cellStyle name="常规 27 2" xfId="1184"/>
    <cellStyle name="常规 32 2 10" xfId="1185"/>
    <cellStyle name="常规 27 2 10" xfId="1186"/>
    <cellStyle name="常规 32 2 11" xfId="1187"/>
    <cellStyle name="常规 27 2 11" xfId="1188"/>
    <cellStyle name="常规 32 2 12" xfId="1189"/>
    <cellStyle name="常规 27 2 12" xfId="1190"/>
    <cellStyle name="常规 32 2 2" xfId="1191"/>
    <cellStyle name="常规 27 2 2" xfId="1192"/>
    <cellStyle name="常规 32 2 3" xfId="1193"/>
    <cellStyle name="常规 27 2 3" xfId="1194"/>
    <cellStyle name="常规 32 2 4" xfId="1195"/>
    <cellStyle name="常规 27 2 4" xfId="1196"/>
    <cellStyle name="常规 5 9 2" xfId="1197"/>
    <cellStyle name="常规 4 3 7 2" xfId="1198"/>
    <cellStyle name="常规 32 2 5" xfId="1199"/>
    <cellStyle name="常规 27 2 5" xfId="1200"/>
    <cellStyle name="常规 32 2 6" xfId="1201"/>
    <cellStyle name="常规 27 2 6" xfId="1202"/>
    <cellStyle name="常规 32 2 7" xfId="1203"/>
    <cellStyle name="常规 27 2 7" xfId="1204"/>
    <cellStyle name="常规 32 2 8" xfId="1205"/>
    <cellStyle name="常规 27 2 8" xfId="1206"/>
    <cellStyle name="常规 32 2 9" xfId="1207"/>
    <cellStyle name="常规 27 2 9" xfId="1208"/>
    <cellStyle name="常规 32 4" xfId="1209"/>
    <cellStyle name="常规 27 4" xfId="1210"/>
    <cellStyle name="常规 32 4 2" xfId="1211"/>
    <cellStyle name="常规 27 4 2" xfId="1212"/>
    <cellStyle name="常规 32 5" xfId="1213"/>
    <cellStyle name="常规 27 5" xfId="1214"/>
    <cellStyle name="常规 32 5 2" xfId="1215"/>
    <cellStyle name="常规 27 5 2" xfId="1216"/>
    <cellStyle name="常规 32 6" xfId="1217"/>
    <cellStyle name="常规 27 6" xfId="1218"/>
    <cellStyle name="常规 32 6 2" xfId="1219"/>
    <cellStyle name="常规 27 6 2" xfId="1220"/>
    <cellStyle name="常规 32 7" xfId="1221"/>
    <cellStyle name="常规 27 7" xfId="1222"/>
    <cellStyle name="常规 32 7 2" xfId="1223"/>
    <cellStyle name="常规 27 7 2" xfId="1224"/>
    <cellStyle name="常规 32 8" xfId="1225"/>
    <cellStyle name="常规 27 8" xfId="1226"/>
    <cellStyle name="常规 32 9" xfId="1227"/>
    <cellStyle name="常规 27 9" xfId="1228"/>
    <cellStyle name="常规 33" xfId="1229"/>
    <cellStyle name="常规 28" xfId="1230"/>
    <cellStyle name="常规 33 10" xfId="1231"/>
    <cellStyle name="常规 28 10" xfId="1232"/>
    <cellStyle name="常规 33 11" xfId="1233"/>
    <cellStyle name="常规 28 11" xfId="1234"/>
    <cellStyle name="常规 33 12" xfId="1235"/>
    <cellStyle name="常规 28 12" xfId="1236"/>
    <cellStyle name="常规 33 2" xfId="1237"/>
    <cellStyle name="常规 28 2" xfId="1238"/>
    <cellStyle name="常规 33 3" xfId="1239"/>
    <cellStyle name="常规 28 3" xfId="1240"/>
    <cellStyle name="常规 33 4" xfId="1241"/>
    <cellStyle name="常规 28 4" xfId="1242"/>
    <cellStyle name="常规 33 5" xfId="1243"/>
    <cellStyle name="常规 28 5" xfId="1244"/>
    <cellStyle name="常规 33 6" xfId="1245"/>
    <cellStyle name="常规 28 6" xfId="1246"/>
    <cellStyle name="常规 33 7" xfId="1247"/>
    <cellStyle name="常规 28 7" xfId="1248"/>
    <cellStyle name="常规 33 8" xfId="1249"/>
    <cellStyle name="常规 28 8" xfId="1250"/>
    <cellStyle name="常规 33 9" xfId="1251"/>
    <cellStyle name="常规 28 9" xfId="1252"/>
    <cellStyle name="常规 34" xfId="1253"/>
    <cellStyle name="常规 29" xfId="1254"/>
    <cellStyle name="常规 34 10" xfId="1255"/>
    <cellStyle name="常规 29 10" xfId="1256"/>
    <cellStyle name="常规 34 11" xfId="1257"/>
    <cellStyle name="常规 3 3 5 2" xfId="1258"/>
    <cellStyle name="常规 29 11" xfId="1259"/>
    <cellStyle name="常规 34 12" xfId="1260"/>
    <cellStyle name="常规 29 12" xfId="1261"/>
    <cellStyle name="常规 34 2" xfId="1262"/>
    <cellStyle name="常规 29 2" xfId="1263"/>
    <cellStyle name="常规 34 3" xfId="1264"/>
    <cellStyle name="常规 29 3" xfId="1265"/>
    <cellStyle name="常规 34 5" xfId="1266"/>
    <cellStyle name="常规 29 5" xfId="1267"/>
    <cellStyle name="常规 34 9" xfId="1268"/>
    <cellStyle name="常规 29 9" xfId="1269"/>
    <cellStyle name="常规 3" xfId="1270"/>
    <cellStyle name="好_Book1 4" xfId="1271"/>
    <cellStyle name="常规 3 10" xfId="1272"/>
    <cellStyle name="好_Book1 5" xfId="1273"/>
    <cellStyle name="常规 3 11" xfId="1274"/>
    <cellStyle name="千位_ 方正PC" xfId="1275"/>
    <cellStyle name="好_Book1 6" xfId="1276"/>
    <cellStyle name="常规 3 12" xfId="1277"/>
    <cellStyle name="好_Book1 7" xfId="1278"/>
    <cellStyle name="常规 3 13" xfId="1279"/>
    <cellStyle name="常规 3 2" xfId="1280"/>
    <cellStyle name="常规 3 2 10" xfId="1281"/>
    <cellStyle name="常规 3 2 11" xfId="1282"/>
    <cellStyle name="常规 3 2 12" xfId="1283"/>
    <cellStyle name="常规 3 2 13" xfId="1284"/>
    <cellStyle name="常规 3 2 14" xfId="1285"/>
    <cellStyle name="常规 3 2 15" xfId="1286"/>
    <cellStyle name="常规 3 2 16" xfId="1287"/>
    <cellStyle name="常规 3 2 17" xfId="1288"/>
    <cellStyle name="常规 3 2 2" xfId="1289"/>
    <cellStyle name="常规 3 2 2 10" xfId="1290"/>
    <cellStyle name="常规 40 3 2" xfId="1291"/>
    <cellStyle name="常规 35 3 2" xfId="1292"/>
    <cellStyle name="常规 3 2 2 11" xfId="1293"/>
    <cellStyle name="常规 3 2 2 12" xfId="1294"/>
    <cellStyle name="常规 3 2 2 2" xfId="1295"/>
    <cellStyle name="常规 3 2 2 3" xfId="1296"/>
    <cellStyle name="常规 3 2 2 4" xfId="1297"/>
    <cellStyle name="常规 3 2 2 5" xfId="1298"/>
    <cellStyle name="常规 3 2 2 6" xfId="1299"/>
    <cellStyle name="常规 3 2 2 7" xfId="1300"/>
    <cellStyle name="常规 3 2 2 8" xfId="1301"/>
    <cellStyle name="常规 3 2 2 9" xfId="1302"/>
    <cellStyle name="常规 3 2 4" xfId="1303"/>
    <cellStyle name="常规 3 2 4 2" xfId="1304"/>
    <cellStyle name="常规 3 2 5" xfId="1305"/>
    <cellStyle name="常规 3 2 6" xfId="1306"/>
    <cellStyle name="常规 3 2 6 2" xfId="1307"/>
    <cellStyle name="常规 3 2 7" xfId="1308"/>
    <cellStyle name="常规 3 2 7 2" xfId="1309"/>
    <cellStyle name="常规 3 2 8" xfId="1310"/>
    <cellStyle name="常规 3 2 9" xfId="1311"/>
    <cellStyle name="常规 3 3" xfId="1312"/>
    <cellStyle name="常规 3 3 2" xfId="1313"/>
    <cellStyle name="常规 3 3 2 2" xfId="1314"/>
    <cellStyle name="常规 3 3 3" xfId="1315"/>
    <cellStyle name="常规 3 3 3 2" xfId="1316"/>
    <cellStyle name="常规 3 3 4" xfId="1317"/>
    <cellStyle name="常规 3 3 4 2" xfId="1318"/>
    <cellStyle name="常规 3 3 5" xfId="1319"/>
    <cellStyle name="常规 3 3 6" xfId="1320"/>
    <cellStyle name="常规 3 3 6 2" xfId="1321"/>
    <cellStyle name="常规 3 3 7" xfId="1322"/>
    <cellStyle name="常规 3 3 7 2" xfId="1323"/>
    <cellStyle name="常规 3 4" xfId="1324"/>
    <cellStyle name="常规 3 5" xfId="1325"/>
    <cellStyle name="常规 3 6" xfId="1326"/>
    <cellStyle name="常规 3 7" xfId="1327"/>
    <cellStyle name="常规 3 8" xfId="1328"/>
    <cellStyle name="常规 3 9" xfId="1329"/>
    <cellStyle name="常规 31 17" xfId="1330"/>
    <cellStyle name="常规 31 2 10" xfId="1331"/>
    <cellStyle name="常规 31 2 11" xfId="1332"/>
    <cellStyle name="常规 31 2 12" xfId="1333"/>
    <cellStyle name="常规 31 2 2" xfId="1334"/>
    <cellStyle name="常规 31 2 3" xfId="1335"/>
    <cellStyle name="常规 31 2 4" xfId="1336"/>
    <cellStyle name="常规 4 9 2" xfId="1337"/>
    <cellStyle name="常规 4 2 7 2" xfId="1338"/>
    <cellStyle name="常规 31 2 5" xfId="1339"/>
    <cellStyle name="常规 31 2 6" xfId="1340"/>
    <cellStyle name="常规 31 2 7" xfId="1341"/>
    <cellStyle name="常规 31 2 8" xfId="1342"/>
    <cellStyle name="常规 31 2 9" xfId="1343"/>
    <cellStyle name="常规 31 3 2" xfId="1344"/>
    <cellStyle name="常规 31 4 2" xfId="1345"/>
    <cellStyle name="常规 31 5 2" xfId="1346"/>
    <cellStyle name="常规 31 7 2" xfId="1347"/>
    <cellStyle name="常规 33 13" xfId="1348"/>
    <cellStyle name="常规 33 14" xfId="1349"/>
    <cellStyle name="常规 33 15" xfId="1350"/>
    <cellStyle name="常规 33 16" xfId="1351"/>
    <cellStyle name="常规 33 17" xfId="1352"/>
    <cellStyle name="常规 33 2 2" xfId="1353"/>
    <cellStyle name="常规 33 2 3" xfId="1354"/>
    <cellStyle name="常规 33 2 4" xfId="1355"/>
    <cellStyle name="常规 6 9 2" xfId="1356"/>
    <cellStyle name="常规 33 2 5" xfId="1357"/>
    <cellStyle name="常规 33 2 6" xfId="1358"/>
    <cellStyle name="常规 33 2 7" xfId="1359"/>
    <cellStyle name="常规 33 2 8" xfId="1360"/>
    <cellStyle name="常规 33 2 9" xfId="1361"/>
    <cellStyle name="常规 33 3 2" xfId="1362"/>
    <cellStyle name="常规 33 4 2" xfId="1363"/>
    <cellStyle name="常规 33 5 2" xfId="1364"/>
    <cellStyle name="常规 33 6 2" xfId="1365"/>
    <cellStyle name="常规 40" xfId="1366"/>
    <cellStyle name="常规 35" xfId="1367"/>
    <cellStyle name="常规 40 10" xfId="1368"/>
    <cellStyle name="常规 35 10" xfId="1369"/>
    <cellStyle name="常规 40 11" xfId="1370"/>
    <cellStyle name="常规 35 11" xfId="1371"/>
    <cellStyle name="常规 40 12" xfId="1372"/>
    <cellStyle name="常规 35 12" xfId="1373"/>
    <cellStyle name="常规 40 13" xfId="1374"/>
    <cellStyle name="常规 35 13" xfId="1375"/>
    <cellStyle name="常规 40 14" xfId="1376"/>
    <cellStyle name="常规 35 14" xfId="1377"/>
    <cellStyle name="常规 40 15" xfId="1378"/>
    <cellStyle name="常规 35 15" xfId="1379"/>
    <cellStyle name="常规 40 2" xfId="1380"/>
    <cellStyle name="常规 35 2" xfId="1381"/>
    <cellStyle name="常规 40 2 10" xfId="1382"/>
    <cellStyle name="常规 35 2 10" xfId="1383"/>
    <cellStyle name="常规 40 2 11" xfId="1384"/>
    <cellStyle name="常规 35 2 11" xfId="1385"/>
    <cellStyle name="常规 40 2 12" xfId="1386"/>
    <cellStyle name="常规 35 2 12" xfId="1387"/>
    <cellStyle name="常规 40 2 2" xfId="1388"/>
    <cellStyle name="常规 35 2 2" xfId="1389"/>
    <cellStyle name="常规 40 2 3" xfId="1390"/>
    <cellStyle name="常规 35 2 3" xfId="1391"/>
    <cellStyle name="常规 40 2 4" xfId="1392"/>
    <cellStyle name="常规 35 2 4" xfId="1393"/>
    <cellStyle name="常规 8 9 2" xfId="1394"/>
    <cellStyle name="常规 40 2 5" xfId="1395"/>
    <cellStyle name="常规 35 2 5" xfId="1396"/>
    <cellStyle name="常规 40 2 6" xfId="1397"/>
    <cellStyle name="常规 35 2 6" xfId="1398"/>
    <cellStyle name="常规 40 2 7" xfId="1399"/>
    <cellStyle name="常规 35 2 7" xfId="1400"/>
    <cellStyle name="常规 40 2 8" xfId="1401"/>
    <cellStyle name="常规 35 2 8" xfId="1402"/>
    <cellStyle name="常规 40 3" xfId="1403"/>
    <cellStyle name="常规 35 3" xfId="1404"/>
    <cellStyle name="常规 40 4" xfId="1405"/>
    <cellStyle name="常规 35 4" xfId="1406"/>
    <cellStyle name="常规 40 4 2" xfId="1407"/>
    <cellStyle name="常规 35 4 2" xfId="1408"/>
    <cellStyle name="常规 40 5" xfId="1409"/>
    <cellStyle name="常规 35 5" xfId="1410"/>
    <cellStyle name="常规 40 5 2" xfId="1411"/>
    <cellStyle name="常规 35 5 2" xfId="1412"/>
    <cellStyle name="常规 40 6" xfId="1413"/>
    <cellStyle name="常规 35 6" xfId="1414"/>
    <cellStyle name="常规 40 6 2" xfId="1415"/>
    <cellStyle name="常规 35 6 2" xfId="1416"/>
    <cellStyle name="常规 40 7" xfId="1417"/>
    <cellStyle name="常规 35 7" xfId="1418"/>
    <cellStyle name="常规 40 7 2" xfId="1419"/>
    <cellStyle name="常规 35 7 2" xfId="1420"/>
    <cellStyle name="常规 40 8" xfId="1421"/>
    <cellStyle name="常规 35 8" xfId="1422"/>
    <cellStyle name="常规 40 9" xfId="1423"/>
    <cellStyle name="常规 35 9" xfId="1424"/>
    <cellStyle name="常规 41" xfId="1425"/>
    <cellStyle name="常规 36" xfId="1426"/>
    <cellStyle name="常规 42" xfId="1427"/>
    <cellStyle name="常规 37" xfId="1428"/>
    <cellStyle name="常规 37 10" xfId="1429"/>
    <cellStyle name="常规 37 11" xfId="1430"/>
    <cellStyle name="常规 37 12" xfId="1431"/>
    <cellStyle name="常规 37 13" xfId="1432"/>
    <cellStyle name="常规 37 14" xfId="1433"/>
    <cellStyle name="常规 37 15" xfId="1434"/>
    <cellStyle name="常规 37 16" xfId="1435"/>
    <cellStyle name="常规 37 17" xfId="1436"/>
    <cellStyle name="常规 37 2" xfId="1437"/>
    <cellStyle name="常规 7 2 4" xfId="1438"/>
    <cellStyle name="常规 37 2 10" xfId="1439"/>
    <cellStyle name="常规 7 2 5" xfId="1440"/>
    <cellStyle name="常规 37 2 11" xfId="1441"/>
    <cellStyle name="强调 1 10" xfId="1442"/>
    <cellStyle name="常规 7 2 6" xfId="1443"/>
    <cellStyle name="常规 37 2 12" xfId="1444"/>
    <cellStyle name="常规 37 2 2" xfId="1445"/>
    <cellStyle name="常规 37 2 3" xfId="1446"/>
    <cellStyle name="常规 37 2 4" xfId="1447"/>
    <cellStyle name="常规 37 2 5" xfId="1448"/>
    <cellStyle name="常规 37 2 6" xfId="1449"/>
    <cellStyle name="常规 37 2 7" xfId="1450"/>
    <cellStyle name="常规 37 2 8" xfId="1451"/>
    <cellStyle name="常规 37 2 9" xfId="1452"/>
    <cellStyle name="常规 37 3 2" xfId="1453"/>
    <cellStyle name="常规 37 4" xfId="1454"/>
    <cellStyle name="常规 37 4 2" xfId="1455"/>
    <cellStyle name="常规 37 5" xfId="1456"/>
    <cellStyle name="常规 37 5 2" xfId="1457"/>
    <cellStyle name="常规 37 6" xfId="1458"/>
    <cellStyle name="常规 37 6 2" xfId="1459"/>
    <cellStyle name="常规 37 7" xfId="1460"/>
    <cellStyle name="常规 37 8" xfId="1461"/>
    <cellStyle name="常规 37 9" xfId="1462"/>
    <cellStyle name="常规 43" xfId="1463"/>
    <cellStyle name="常规 38" xfId="1464"/>
    <cellStyle name="常规 39 10" xfId="1465"/>
    <cellStyle name="常规 39 11" xfId="1466"/>
    <cellStyle name="常规 39 12" xfId="1467"/>
    <cellStyle name="常规 39 13" xfId="1468"/>
    <cellStyle name="常规 39 14" xfId="1469"/>
    <cellStyle name="常规 39 15" xfId="1470"/>
    <cellStyle name="常规 9 3 6" xfId="1471"/>
    <cellStyle name="常规 39 2" xfId="1472"/>
    <cellStyle name="常规 39 2 10" xfId="1473"/>
    <cellStyle name="常规 39 2 11" xfId="1474"/>
    <cellStyle name="常规 39 2 12" xfId="1475"/>
    <cellStyle name="常规 39 2 2" xfId="1476"/>
    <cellStyle name="常规 39 2 3" xfId="1477"/>
    <cellStyle name="常规 39 2 4" xfId="1478"/>
    <cellStyle name="常规 39 2 5" xfId="1479"/>
    <cellStyle name="常规 39 2 6" xfId="1480"/>
    <cellStyle name="常规 39 2 7" xfId="1481"/>
    <cellStyle name="常规 39 2 8" xfId="1482"/>
    <cellStyle name="常规 39 2 9" xfId="1483"/>
    <cellStyle name="常规 9 3 7" xfId="1484"/>
    <cellStyle name="常规 39 3" xfId="1485"/>
    <cellStyle name="常规 39 3 2" xfId="1486"/>
    <cellStyle name="常规 9 3 8" xfId="1487"/>
    <cellStyle name="常规 39 4" xfId="1488"/>
    <cellStyle name="常规 39 4 2" xfId="1489"/>
    <cellStyle name="常规 9 3 9" xfId="1490"/>
    <cellStyle name="常规 39 5" xfId="1491"/>
    <cellStyle name="常规 39 5 2" xfId="1492"/>
    <cellStyle name="常规 39 6" xfId="1493"/>
    <cellStyle name="常规 39 6 2" xfId="1494"/>
    <cellStyle name="常规 39 7" xfId="1495"/>
    <cellStyle name="常规 39 7 2" xfId="1496"/>
    <cellStyle name="常规 39 8" xfId="1497"/>
    <cellStyle name="常规 39 9" xfId="1498"/>
    <cellStyle name="常规 4" xfId="1499"/>
    <cellStyle name="常规 4 10" xfId="1500"/>
    <cellStyle name="常规 4 11" xfId="1501"/>
    <cellStyle name="常规 4 18" xfId="1502"/>
    <cellStyle name="常规 4 19" xfId="1503"/>
    <cellStyle name="常规 4 2" xfId="1504"/>
    <cellStyle name="常规 4 4" xfId="1505"/>
    <cellStyle name="常规 4 2 2" xfId="1506"/>
    <cellStyle name="常规 6 4" xfId="1507"/>
    <cellStyle name="常规 4 4 2" xfId="1508"/>
    <cellStyle name="常规 4 2 2 2" xfId="1509"/>
    <cellStyle name="常规 4 5" xfId="1510"/>
    <cellStyle name="常规 4 2 3" xfId="1511"/>
    <cellStyle name="常规 7 4" xfId="1512"/>
    <cellStyle name="常规 4 5 2" xfId="1513"/>
    <cellStyle name="常规 4 2 3 2" xfId="1514"/>
    <cellStyle name="常规 4 6" xfId="1515"/>
    <cellStyle name="常规 4 2 4" xfId="1516"/>
    <cellStyle name="常规 8 4" xfId="1517"/>
    <cellStyle name="常规 4 6 2" xfId="1518"/>
    <cellStyle name="常规 4 2 4 2" xfId="1519"/>
    <cellStyle name="常规 4 7" xfId="1520"/>
    <cellStyle name="常规 4 2 5" xfId="1521"/>
    <cellStyle name="常规 9 4" xfId="1522"/>
    <cellStyle name="常规 4 7 2" xfId="1523"/>
    <cellStyle name="常规 4 2 5 2" xfId="1524"/>
    <cellStyle name="常规 4 8" xfId="1525"/>
    <cellStyle name="常规 4 2 6" xfId="1526"/>
    <cellStyle name="常规 4 8 2" xfId="1527"/>
    <cellStyle name="常规 4 2 6 2" xfId="1528"/>
    <cellStyle name="常规 4 9" xfId="1529"/>
    <cellStyle name="常规 4 2 7" xfId="1530"/>
    <cellStyle name="常规 4 3" xfId="1531"/>
    <cellStyle name="常规 5 4" xfId="1532"/>
    <cellStyle name="常规 4 3 2" xfId="1533"/>
    <cellStyle name="常规 5 4 2" xfId="1534"/>
    <cellStyle name="常规 4 3 2 2" xfId="1535"/>
    <cellStyle name="常规 5 5" xfId="1536"/>
    <cellStyle name="常规 4 3 3" xfId="1537"/>
    <cellStyle name="常规 5 5 2" xfId="1538"/>
    <cellStyle name="常规 4 3 3 2" xfId="1539"/>
    <cellStyle name="常规 5 6" xfId="1540"/>
    <cellStyle name="常规 4 3 4" xfId="1541"/>
    <cellStyle name="常规 5 6 2" xfId="1542"/>
    <cellStyle name="常规 4 3 4 2" xfId="1543"/>
    <cellStyle name="常规 5 7" xfId="1544"/>
    <cellStyle name="常规 4 3 5" xfId="1545"/>
    <cellStyle name="常规 5 8" xfId="1546"/>
    <cellStyle name="常规 4 3 6" xfId="1547"/>
    <cellStyle name="常规 5 8 2" xfId="1548"/>
    <cellStyle name="常规 4 3 6 2" xfId="1549"/>
    <cellStyle name="常规 5 9" xfId="1550"/>
    <cellStyle name="常规 4 3 7" xfId="1551"/>
    <cellStyle name="常规 4 6 10" xfId="1552"/>
    <cellStyle name="常规 4 6 11" xfId="1553"/>
    <cellStyle name="常规 4 6 12" xfId="1554"/>
    <cellStyle name="常规 8 5" xfId="1555"/>
    <cellStyle name="常规 4 6 3" xfId="1556"/>
    <cellStyle name="常规 8 6" xfId="1557"/>
    <cellStyle name="常规 4 6 4" xfId="1558"/>
    <cellStyle name="常规 8 7" xfId="1559"/>
    <cellStyle name="常规 4 6 5" xfId="1560"/>
    <cellStyle name="常规 8 8" xfId="1561"/>
    <cellStyle name="常规 4 6 6" xfId="1562"/>
    <cellStyle name="常规 8 9" xfId="1563"/>
    <cellStyle name="常规 4 6 7" xfId="1564"/>
    <cellStyle name="常规 4 6 8" xfId="1565"/>
    <cellStyle name="常规 4 6 9" xfId="1566"/>
    <cellStyle name="常规 41 10" xfId="1567"/>
    <cellStyle name="常规 41 11" xfId="1568"/>
    <cellStyle name="常规 41 12" xfId="1569"/>
    <cellStyle name="常规 41 13" xfId="1570"/>
    <cellStyle name="常规 41 14" xfId="1571"/>
    <cellStyle name="常规 41 15" xfId="1572"/>
    <cellStyle name="常规 41 16" xfId="1573"/>
    <cellStyle name="常规 41 17" xfId="1574"/>
    <cellStyle name="常规 41 2" xfId="1575"/>
    <cellStyle name="常规 41 2 10" xfId="1576"/>
    <cellStyle name="常规 41 2 11" xfId="1577"/>
    <cellStyle name="常规 41 2 12" xfId="1578"/>
    <cellStyle name="常规 41 2 2" xfId="1579"/>
    <cellStyle name="常规 41 2 3" xfId="1580"/>
    <cellStyle name="常规 41 2 4" xfId="1581"/>
    <cellStyle name="常规 9 9 2" xfId="1582"/>
    <cellStyle name="常规 41 2 5" xfId="1583"/>
    <cellStyle name="常规 41 2 6" xfId="1584"/>
    <cellStyle name="常规 41 2 7" xfId="1585"/>
    <cellStyle name="常规 41 2 8" xfId="1586"/>
    <cellStyle name="常规 41 2 9" xfId="1587"/>
    <cellStyle name="常规 41 3" xfId="1588"/>
    <cellStyle name="常规 41 3 2" xfId="1589"/>
    <cellStyle name="常规 41 4" xfId="1590"/>
    <cellStyle name="常规 41 4 2" xfId="1591"/>
    <cellStyle name="常规 41 5" xfId="1592"/>
    <cellStyle name="常规 41 5 2" xfId="1593"/>
    <cellStyle name="常规 41 6" xfId="1594"/>
    <cellStyle name="常规 8 3 10" xfId="1595"/>
    <cellStyle name="常规 41 7" xfId="1596"/>
    <cellStyle name="常规 41 7 2" xfId="1597"/>
    <cellStyle name="常规 8 3 11" xfId="1598"/>
    <cellStyle name="常规 41 8" xfId="1599"/>
    <cellStyle name="常规 8 3 12" xfId="1600"/>
    <cellStyle name="常规 41 9" xfId="1601"/>
    <cellStyle name="常规 9 2 6" xfId="1602"/>
    <cellStyle name="常规 43 2" xfId="1603"/>
    <cellStyle name="常规 9 2 7" xfId="1604"/>
    <cellStyle name="常规 43 3" xfId="1605"/>
    <cellStyle name="常规 43 3 2" xfId="1606"/>
    <cellStyle name="常规 9 2 8" xfId="1607"/>
    <cellStyle name="常规 43 4" xfId="1608"/>
    <cellStyle name="常规 43 4 2" xfId="1609"/>
    <cellStyle name="常规 9 2 9" xfId="1610"/>
    <cellStyle name="常规 43 5" xfId="1611"/>
    <cellStyle name="常规 43 5 2" xfId="1612"/>
    <cellStyle name="常规 43 6" xfId="1613"/>
    <cellStyle name="常规 43 6 2" xfId="1614"/>
    <cellStyle name="常规 43 7" xfId="1615"/>
    <cellStyle name="常规 43 7 2" xfId="1616"/>
    <cellStyle name="常规 50" xfId="1617"/>
    <cellStyle name="常规 45" xfId="1618"/>
    <cellStyle name="常规 51" xfId="1619"/>
    <cellStyle name="常规 46" xfId="1620"/>
    <cellStyle name="常规 52" xfId="1621"/>
    <cellStyle name="常规 47" xfId="1622"/>
    <cellStyle name="常规 53" xfId="1623"/>
    <cellStyle name="常规 48" xfId="1624"/>
    <cellStyle name="常规 54" xfId="1625"/>
    <cellStyle name="常规 49" xfId="1626"/>
    <cellStyle name="常规 5" xfId="1627"/>
    <cellStyle name="常规 5 10" xfId="1628"/>
    <cellStyle name="常规 5 11" xfId="1629"/>
    <cellStyle name="常规 5 12" xfId="1630"/>
    <cellStyle name="常规 5 13" xfId="1631"/>
    <cellStyle name="常规 5 14" xfId="1632"/>
    <cellStyle name="常规 5 15" xfId="1633"/>
    <cellStyle name="常规 5 16" xfId="1634"/>
    <cellStyle name="常规 5 17" xfId="1635"/>
    <cellStyle name="常规 5 18" xfId="1636"/>
    <cellStyle name="常规 5 2" xfId="1637"/>
    <cellStyle name="常规 50 5 2" xfId="1638"/>
    <cellStyle name="常规 5 2 10" xfId="1639"/>
    <cellStyle name="常规 5 2 11" xfId="1640"/>
    <cellStyle name="常规 5 2 12" xfId="1641"/>
    <cellStyle name="常规 5 2 2" xfId="1642"/>
    <cellStyle name="常规 5 2 3" xfId="1643"/>
    <cellStyle name="常规 5 2 4" xfId="1644"/>
    <cellStyle name="常规 5 2 6" xfId="1645"/>
    <cellStyle name="常规 5 2 7" xfId="1646"/>
    <cellStyle name="常规 5 2 8" xfId="1647"/>
    <cellStyle name="常规 5 2 9" xfId="1648"/>
    <cellStyle name="常规 5 3" xfId="1649"/>
    <cellStyle name="常规 5 3 10" xfId="1650"/>
    <cellStyle name="常规 5 3 11" xfId="1651"/>
    <cellStyle name="常规 5 3 12" xfId="1652"/>
    <cellStyle name="常规 5 3 2" xfId="1653"/>
    <cellStyle name="常规 5 3 3" xfId="1654"/>
    <cellStyle name="常规 5 3 4" xfId="1655"/>
    <cellStyle name="常规 5 3 5" xfId="1656"/>
    <cellStyle name="常规 5 3 6" xfId="1657"/>
    <cellStyle name="常规 5 3 7" xfId="1658"/>
    <cellStyle name="常规 5 3 8" xfId="1659"/>
    <cellStyle name="常规 5 3 9" xfId="1660"/>
    <cellStyle name="常规 50 2" xfId="1661"/>
    <cellStyle name="常规 50 3" xfId="1662"/>
    <cellStyle name="常规 50 3 2" xfId="1663"/>
    <cellStyle name="常规 50 4" xfId="1664"/>
    <cellStyle name="常规 50 4 2" xfId="1665"/>
    <cellStyle name="常规 50 5" xfId="1666"/>
    <cellStyle name="常规 50 6" xfId="1667"/>
    <cellStyle name="常规 50 6 2" xfId="1668"/>
    <cellStyle name="常规 50 7" xfId="1669"/>
    <cellStyle name="常规 50 7 2" xfId="1670"/>
    <cellStyle name="常规 55" xfId="1671"/>
    <cellStyle name="常规 56" xfId="1672"/>
    <cellStyle name="常规 57" xfId="1673"/>
    <cellStyle name="常规 6" xfId="1674"/>
    <cellStyle name="常规 6 10" xfId="1675"/>
    <cellStyle name="常规 6 11" xfId="1676"/>
    <cellStyle name="常规 6 13" xfId="1677"/>
    <cellStyle name="常规 6 14" xfId="1678"/>
    <cellStyle name="常规 6 15" xfId="1679"/>
    <cellStyle name="常规 6 16" xfId="1680"/>
    <cellStyle name="常规 6 17" xfId="1681"/>
    <cellStyle name="常规 6 18" xfId="1682"/>
    <cellStyle name="常规 6 2" xfId="1683"/>
    <cellStyle name="常规 6 2 10" xfId="1684"/>
    <cellStyle name="常规 6 2 11" xfId="1685"/>
    <cellStyle name="常规 6 2 12" xfId="1686"/>
    <cellStyle name="常规 6 2 2" xfId="1687"/>
    <cellStyle name="常规 6 2 3" xfId="1688"/>
    <cellStyle name="常规 6 2 4" xfId="1689"/>
    <cellStyle name="常规 6 3" xfId="1690"/>
    <cellStyle name="常规 6 3 10" xfId="1691"/>
    <cellStyle name="常规 6 3 11" xfId="1692"/>
    <cellStyle name="常规 6 3 12" xfId="1693"/>
    <cellStyle name="常规 6 3 2" xfId="1694"/>
    <cellStyle name="常规 6 3 3" xfId="1695"/>
    <cellStyle name="常规 6 3 4" xfId="1696"/>
    <cellStyle name="常规 6 3 5" xfId="1697"/>
    <cellStyle name="常规 6 3 9" xfId="1698"/>
    <cellStyle name="常规 6 4 2" xfId="1699"/>
    <cellStyle name="常规 6 5 2" xfId="1700"/>
    <cellStyle name="常规 6 6" xfId="1701"/>
    <cellStyle name="常规 6 6 2" xfId="1702"/>
    <cellStyle name="常规 6 7" xfId="1703"/>
    <cellStyle name="常规 6 7 2" xfId="1704"/>
    <cellStyle name="常规 6 8" xfId="1705"/>
    <cellStyle name="常规 6 8 2" xfId="1706"/>
    <cellStyle name="常规 6 9" xfId="1707"/>
    <cellStyle name="常规 7" xfId="1708"/>
    <cellStyle name="常规 7 10" xfId="1709"/>
    <cellStyle name="常规 7 11" xfId="1710"/>
    <cellStyle name="常规 7 13" xfId="1711"/>
    <cellStyle name="常规 7 2" xfId="1712"/>
    <cellStyle name="常规 7 2 10" xfId="1713"/>
    <cellStyle name="常规 7 2 11" xfId="1714"/>
    <cellStyle name="常规 7 2 12" xfId="1715"/>
    <cellStyle name="常规 7 2 2" xfId="1716"/>
    <cellStyle name="常规 7 2 3" xfId="1717"/>
    <cellStyle name="强调 1 11" xfId="1718"/>
    <cellStyle name="常规 7 2 7" xfId="1719"/>
    <cellStyle name="强调 1 12" xfId="1720"/>
    <cellStyle name="常规 7 2 8" xfId="1721"/>
    <cellStyle name="常规 7 2 9" xfId="1722"/>
    <cellStyle name="常规 7 3" xfId="1723"/>
    <cellStyle name="常规 7 5" xfId="1724"/>
    <cellStyle name="常规 7 6" xfId="1725"/>
    <cellStyle name="常规 7 7" xfId="1726"/>
    <cellStyle name="常规 7 8" xfId="1727"/>
    <cellStyle name="常规 7 9" xfId="1728"/>
    <cellStyle name="常规 7_Sheet13" xfId="1729"/>
    <cellStyle name="常规 8" xfId="1730"/>
    <cellStyle name="常规 8 10" xfId="1731"/>
    <cellStyle name="常规 8 11" xfId="1732"/>
    <cellStyle name="常规 8 12" xfId="1733"/>
    <cellStyle name="常规 8 13" xfId="1734"/>
    <cellStyle name="常规 8 14" xfId="1735"/>
    <cellStyle name="常规 8 15" xfId="1736"/>
    <cellStyle name="常规 8 16" xfId="1737"/>
    <cellStyle name="常规 8 17" xfId="1738"/>
    <cellStyle name="常规 8 18" xfId="1739"/>
    <cellStyle name="常规 8 19" xfId="1740"/>
    <cellStyle name="常规 8 2" xfId="1741"/>
    <cellStyle name="常规 8 3" xfId="1742"/>
    <cellStyle name="常规 8 3 2" xfId="1743"/>
    <cellStyle name="常规 8 3 3" xfId="1744"/>
    <cellStyle name="常规 8 3 4" xfId="1745"/>
    <cellStyle name="常规 8 3 5" xfId="1746"/>
    <cellStyle name="常规 8 3 6" xfId="1747"/>
    <cellStyle name="常规 8 3 7" xfId="1748"/>
    <cellStyle name="常规 8 3 8" xfId="1749"/>
    <cellStyle name="常规 8 3 9" xfId="1750"/>
    <cellStyle name="常规 8 4 2" xfId="1751"/>
    <cellStyle name="常规 8 5 2" xfId="1752"/>
    <cellStyle name="常规 8 6 2" xfId="1753"/>
    <cellStyle name="常规 9" xfId="1754"/>
    <cellStyle name="常规 9 10" xfId="1755"/>
    <cellStyle name="常规 9 11" xfId="1756"/>
    <cellStyle name="常规 9 18" xfId="1757"/>
    <cellStyle name="常规 9 19" xfId="1758"/>
    <cellStyle name="常规 9 2" xfId="1759"/>
    <cellStyle name="常规 9 2 10" xfId="1760"/>
    <cellStyle name="常规 9 2 11" xfId="1761"/>
    <cellStyle name="常规 9 2 12" xfId="1762"/>
    <cellStyle name="常规 9 2 5" xfId="1763"/>
    <cellStyle name="常规 9 3" xfId="1764"/>
    <cellStyle name="常规 9 3 2" xfId="1765"/>
    <cellStyle name="常规 9 3 3" xfId="1766"/>
    <cellStyle name="常规 9 3 4" xfId="1767"/>
    <cellStyle name="常规 9 3 5" xfId="1768"/>
    <cellStyle name="常规 9 4 2" xfId="1769"/>
    <cellStyle name="常规 9 5" xfId="1770"/>
    <cellStyle name="常规 9 5 2" xfId="1771"/>
    <cellStyle name="常规 9 6" xfId="1772"/>
    <cellStyle name="常规 9 6 2" xfId="1773"/>
    <cellStyle name="常规 9 7" xfId="1774"/>
    <cellStyle name="常规 9 7 2" xfId="1775"/>
    <cellStyle name="常规 9 8" xfId="1776"/>
    <cellStyle name="常规 9 8 2" xfId="1777"/>
    <cellStyle name="常规 9 9" xfId="1778"/>
    <cellStyle name="常规_Sheet1" xfId="1779"/>
    <cellStyle name="常规_Sheet1_Sheet4" xfId="1780"/>
    <cellStyle name="常规_Sheet15_3" xfId="1781"/>
    <cellStyle name="常规_Sheet2" xfId="1782"/>
    <cellStyle name="常规_Sheet3" xfId="1783"/>
    <cellStyle name="常规_Sheet4" xfId="1784"/>
    <cellStyle name="分级显示行_1_Book1" xfId="1785"/>
    <cellStyle name="分级显示列_1_Book1" xfId="1786"/>
    <cellStyle name="好_Book1" xfId="1787"/>
    <cellStyle name="好_Book1 10" xfId="1788"/>
    <cellStyle name="好_Book1 11" xfId="1789"/>
    <cellStyle name="好_Book1 12" xfId="1790"/>
    <cellStyle name="好_Book1 2" xfId="1791"/>
    <cellStyle name="好_Book1 3" xfId="1792"/>
    <cellStyle name="好_Book1 8" xfId="1793"/>
    <cellStyle name="好_Book1 9" xfId="1794"/>
    <cellStyle name="好_Book1_1 10" xfId="1795"/>
    <cellStyle name="好_Book1_1 11" xfId="1796"/>
    <cellStyle name="好_Book1_1 12" xfId="1797"/>
    <cellStyle name="好_Book1_1 2" xfId="1798"/>
    <cellStyle name="好_Book1_1 3" xfId="1799"/>
    <cellStyle name="好_Book1_1 4" xfId="1800"/>
    <cellStyle name="好_Book1_1 5" xfId="1801"/>
    <cellStyle name="好_Book1_1 7" xfId="1802"/>
    <cellStyle name="好_Book1_1 8" xfId="1803"/>
    <cellStyle name="好_Book1_1 9" xfId="1804"/>
    <cellStyle name="好_Book1_2 10" xfId="1805"/>
    <cellStyle name="好_Book1_2 11" xfId="1806"/>
    <cellStyle name="好_Book1_2 12" xfId="1807"/>
    <cellStyle name="好_Book1_2 2" xfId="1808"/>
    <cellStyle name="好_Book1_2 3" xfId="1809"/>
    <cellStyle name="好_Book1_2 4" xfId="1810"/>
    <cellStyle name="好_Book1_2 5" xfId="1811"/>
    <cellStyle name="好_Book1_2 6" xfId="1812"/>
    <cellStyle name="好_Book1_2 7" xfId="1813"/>
    <cellStyle name="好_Book1_2 8" xfId="1814"/>
    <cellStyle name="好_Book1_2 9" xfId="1815"/>
    <cellStyle name="借出原因" xfId="1816"/>
    <cellStyle name="普通_laroux" xfId="1817"/>
    <cellStyle name="千分位[0]_laroux" xfId="1818"/>
    <cellStyle name="千分位_laroux" xfId="1819"/>
    <cellStyle name="千位[0]_ 方正PC" xfId="1820"/>
    <cellStyle name="强调 1" xfId="1821"/>
    <cellStyle name="强调 1 2" xfId="1822"/>
    <cellStyle name="强调 1 3" xfId="1823"/>
    <cellStyle name="强调 1 5" xfId="1824"/>
    <cellStyle name="强调 1 6" xfId="1825"/>
    <cellStyle name="强调 1 8" xfId="1826"/>
    <cellStyle name="强调 1 9" xfId="1827"/>
    <cellStyle name="强调 2" xfId="1828"/>
    <cellStyle name="强调 2 11" xfId="1829"/>
    <cellStyle name="强调 2 12" xfId="1830"/>
    <cellStyle name="强调 2 3" xfId="1831"/>
    <cellStyle name="强调 2 4" xfId="1832"/>
    <cellStyle name="强调 2 5" xfId="1833"/>
    <cellStyle name="强调 2 6" xfId="1834"/>
    <cellStyle name="强调 2 7" xfId="1835"/>
    <cellStyle name="强调 2 8" xfId="1836"/>
    <cellStyle name="强调 2 9" xfId="1837"/>
    <cellStyle name="强调 3" xfId="1838"/>
    <cellStyle name="强调 3 10" xfId="1839"/>
    <cellStyle name="强调 3 11" xfId="1840"/>
    <cellStyle name="强调 3 12" xfId="1841"/>
    <cellStyle name="强调 3 2" xfId="1842"/>
    <cellStyle name="强调 3 3" xfId="1843"/>
    <cellStyle name="强调 3 4" xfId="1844"/>
    <cellStyle name="强调 3 5" xfId="1845"/>
    <cellStyle name="强调 3 6" xfId="1846"/>
    <cellStyle name="日期" xfId="1847"/>
    <cellStyle name="商品名称" xfId="1848"/>
    <cellStyle name="数量" xfId="1849"/>
    <cellStyle name="样式 1" xfId="1850"/>
    <cellStyle name="昗弨_Pacific Region P&amp;L" xfId="1851"/>
    <cellStyle name="寘嬫愗傝 [0.00]_Region Orders (2)" xfId="1852"/>
    <cellStyle name="寘嬫愗傝_Region Orders (2)" xfId="1853"/>
    <cellStyle name="常规_2013年小春产量" xfId="1854"/>
    <cellStyle name="常规_2-1" xfId="18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O20"/>
  <sheetViews>
    <sheetView workbookViewId="0" topLeftCell="CG1">
      <selection activeCell="G30" sqref="G30"/>
    </sheetView>
  </sheetViews>
  <sheetFormatPr defaultColWidth="9.00390625" defaultRowHeight="14.25"/>
  <cols>
    <col min="1" max="1" width="13.00390625" style="192" customWidth="1"/>
    <col min="2" max="3" width="10.25390625" style="192" customWidth="1"/>
    <col min="4" max="5" width="10.25390625" style="211" customWidth="1"/>
    <col min="6" max="10" width="10.25390625" style="192" customWidth="1"/>
    <col min="11" max="11" width="9.125" style="192" customWidth="1"/>
    <col min="12" max="12" width="10.125" style="192" customWidth="1"/>
    <col min="13" max="14" width="7.50390625" style="211" customWidth="1"/>
    <col min="15" max="16" width="7.50390625" style="192" customWidth="1"/>
    <col min="17" max="26" width="7.50390625" style="211" customWidth="1"/>
    <col min="27" max="27" width="10.125" style="192" customWidth="1"/>
    <col min="28" max="33" width="7.50390625" style="192" customWidth="1"/>
    <col min="34" max="35" width="7.50390625" style="211" customWidth="1"/>
    <col min="36" max="37" width="7.50390625" style="192" customWidth="1"/>
    <col min="38" max="39" width="7.50390625" style="211" customWidth="1"/>
    <col min="40" max="40" width="7.50390625" style="212" customWidth="1"/>
    <col min="41" max="41" width="7.50390625" style="192" customWidth="1"/>
    <col min="42" max="42" width="9.50390625" style="192" customWidth="1"/>
    <col min="43" max="44" width="6.875" style="211" customWidth="1"/>
    <col min="45" max="46" width="6.875" style="192" customWidth="1"/>
    <col min="47" max="48" width="6.875" style="211" customWidth="1"/>
    <col min="49" max="50" width="6.875" style="192" customWidth="1"/>
    <col min="51" max="52" width="6.875" style="211" customWidth="1"/>
    <col min="53" max="54" width="6.875" style="192" customWidth="1"/>
    <col min="55" max="56" width="6.875" style="211" customWidth="1"/>
    <col min="57" max="58" width="6.875" style="192" customWidth="1"/>
    <col min="59" max="59" width="7.625" style="192" customWidth="1"/>
    <col min="60" max="60" width="7.125" style="192" customWidth="1"/>
    <col min="61" max="61" width="6.75390625" style="192" customWidth="1"/>
    <col min="62" max="62" width="6.625" style="192" customWidth="1"/>
    <col min="63" max="63" width="6.125" style="211" customWidth="1"/>
    <col min="64" max="64" width="6.50390625" style="211" customWidth="1"/>
    <col min="65" max="65" width="5.00390625" style="211" customWidth="1"/>
    <col min="66" max="66" width="5.50390625" style="211" customWidth="1"/>
    <col min="67" max="67" width="6.25390625" style="211" customWidth="1"/>
    <col min="68" max="68" width="5.625" style="211" customWidth="1"/>
    <col min="69" max="69" width="6.00390625" style="211" customWidth="1"/>
    <col min="70" max="70" width="5.75390625" style="211" customWidth="1"/>
    <col min="71" max="71" width="6.00390625" style="211" customWidth="1"/>
    <col min="72" max="72" width="6.50390625" style="211" customWidth="1"/>
    <col min="73" max="77" width="6.75390625" style="192" customWidth="1"/>
    <col min="78" max="78" width="7.625" style="192" customWidth="1"/>
    <col min="79" max="79" width="5.50390625" style="211" customWidth="1"/>
    <col min="80" max="80" width="5.75390625" style="211" customWidth="1"/>
    <col min="81" max="81" width="5.375" style="211" customWidth="1"/>
    <col min="82" max="82" width="5.125" style="211" customWidth="1"/>
    <col min="83" max="83" width="6.875" style="211" customWidth="1"/>
    <col min="84" max="84" width="6.375" style="211" customWidth="1"/>
    <col min="85" max="85" width="5.375" style="192" customWidth="1"/>
    <col min="86" max="86" width="5.125" style="192" customWidth="1"/>
    <col min="87" max="87" width="7.25390625" style="211" customWidth="1"/>
    <col min="88" max="88" width="6.75390625" style="211" customWidth="1"/>
    <col min="89" max="89" width="6.375" style="211" customWidth="1"/>
    <col min="90" max="90" width="5.375" style="211" customWidth="1"/>
    <col min="91" max="92" width="5.25390625" style="211" customWidth="1"/>
    <col min="93" max="93" width="5.375" style="192" customWidth="1"/>
    <col min="94" max="94" width="5.50390625" style="192" customWidth="1"/>
    <col min="95" max="96" width="5.375" style="211" customWidth="1"/>
    <col min="97" max="98" width="5.375" style="192" customWidth="1"/>
    <col min="99" max="99" width="7.25390625" style="192" customWidth="1"/>
    <col min="100" max="101" width="6.875" style="211" customWidth="1"/>
    <col min="102" max="103" width="6.875" style="192" customWidth="1"/>
    <col min="104" max="105" width="6.875" style="211" customWidth="1"/>
    <col min="106" max="106" width="5.875" style="192" customWidth="1"/>
    <col min="107" max="107" width="6.00390625" style="192" customWidth="1"/>
    <col min="108" max="110" width="6.875" style="211" customWidth="1"/>
    <col min="111" max="117" width="5.75390625" style="211" customWidth="1"/>
    <col min="118" max="16384" width="9.00390625" style="192" customWidth="1"/>
  </cols>
  <sheetData>
    <row r="1" spans="1:119" s="209" customFormat="1" ht="21" customHeight="1">
      <c r="A1" s="213" t="s">
        <v>0</v>
      </c>
      <c r="B1" s="213"/>
      <c r="C1" s="213"/>
      <c r="D1" s="214"/>
      <c r="E1" s="214"/>
      <c r="F1" s="213"/>
      <c r="G1" s="213"/>
      <c r="H1" s="213"/>
      <c r="I1" s="213"/>
      <c r="J1" s="213"/>
      <c r="K1" s="213"/>
      <c r="L1" s="228" t="s">
        <v>1</v>
      </c>
      <c r="M1" s="229"/>
      <c r="N1" s="229"/>
      <c r="O1" s="230"/>
      <c r="P1" s="230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57" t="s">
        <v>2</v>
      </c>
      <c r="AB1" s="257"/>
      <c r="AC1" s="257"/>
      <c r="AD1" s="257"/>
      <c r="AE1" s="257"/>
      <c r="AF1" s="257"/>
      <c r="AG1" s="257"/>
      <c r="AH1" s="271"/>
      <c r="AI1" s="271"/>
      <c r="AJ1" s="257"/>
      <c r="AK1" s="257"/>
      <c r="AL1" s="271"/>
      <c r="AM1" s="271"/>
      <c r="AN1" s="272"/>
      <c r="AO1" s="257"/>
      <c r="AP1" s="277" t="s">
        <v>3</v>
      </c>
      <c r="AQ1" s="278"/>
      <c r="AR1" s="278"/>
      <c r="AS1" s="277"/>
      <c r="AT1" s="277"/>
      <c r="AU1" s="278"/>
      <c r="AV1" s="278"/>
      <c r="AW1" s="277"/>
      <c r="AX1" s="277"/>
      <c r="AY1" s="278"/>
      <c r="AZ1" s="278"/>
      <c r="BA1" s="277"/>
      <c r="BB1" s="277"/>
      <c r="BC1" s="278"/>
      <c r="BD1" s="278"/>
      <c r="BE1" s="277"/>
      <c r="BF1" s="277"/>
      <c r="BG1" s="277" t="s">
        <v>4</v>
      </c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326" t="s">
        <v>5</v>
      </c>
      <c r="CA1" s="326"/>
      <c r="CB1" s="326"/>
      <c r="CC1" s="326"/>
      <c r="CD1" s="326"/>
      <c r="CE1" s="326"/>
      <c r="CF1" s="326"/>
      <c r="CG1" s="326"/>
      <c r="CH1" s="326"/>
      <c r="CI1" s="326"/>
      <c r="CJ1" s="326"/>
      <c r="CK1" s="326"/>
      <c r="CL1" s="326"/>
      <c r="CM1" s="326"/>
      <c r="CN1" s="326"/>
      <c r="CO1" s="326"/>
      <c r="CP1" s="326"/>
      <c r="CQ1" s="326"/>
      <c r="CR1" s="326"/>
      <c r="CS1" s="326"/>
      <c r="CT1" s="326"/>
      <c r="CU1" s="326" t="s">
        <v>6</v>
      </c>
      <c r="CV1" s="326"/>
      <c r="CW1" s="326"/>
      <c r="CX1" s="326"/>
      <c r="CY1" s="326"/>
      <c r="CZ1" s="326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86"/>
      <c r="DO1" s="386"/>
    </row>
    <row r="2" spans="1:113" s="210" customFormat="1" ht="21" customHeight="1">
      <c r="A2" s="215"/>
      <c r="B2" s="216"/>
      <c r="C2" s="216"/>
      <c r="D2" s="216"/>
      <c r="E2" s="216"/>
      <c r="F2" s="216"/>
      <c r="G2" s="216"/>
      <c r="H2" s="217" t="s">
        <v>7</v>
      </c>
      <c r="I2" s="217"/>
      <c r="J2" s="217"/>
      <c r="K2" s="217"/>
      <c r="L2" s="231"/>
      <c r="M2" s="231"/>
      <c r="N2" s="231"/>
      <c r="O2" s="231"/>
      <c r="P2" s="231"/>
      <c r="Q2" s="231"/>
      <c r="R2" s="231"/>
      <c r="S2" s="231"/>
      <c r="T2" s="250" t="s">
        <v>7</v>
      </c>
      <c r="U2" s="250"/>
      <c r="V2" s="250"/>
      <c r="W2" s="250"/>
      <c r="X2" s="250"/>
      <c r="Y2" s="250"/>
      <c r="Z2" s="250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73" t="s">
        <v>7</v>
      </c>
      <c r="AM2" s="273"/>
      <c r="AN2" s="273"/>
      <c r="AO2" s="273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301" t="s">
        <v>7</v>
      </c>
      <c r="BD2" s="301"/>
      <c r="BE2" s="301"/>
      <c r="BF2" s="301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17" t="s">
        <v>7</v>
      </c>
      <c r="BR2" s="317"/>
      <c r="BS2" s="317"/>
      <c r="BT2" s="317"/>
      <c r="BU2" s="317"/>
      <c r="BV2" s="317"/>
      <c r="BW2" s="327"/>
      <c r="BX2" s="327"/>
      <c r="BY2" s="327"/>
      <c r="BZ2" s="328"/>
      <c r="CA2" s="328"/>
      <c r="CB2" s="328"/>
      <c r="CC2" s="328"/>
      <c r="CD2" s="328"/>
      <c r="CE2" s="328"/>
      <c r="CF2" s="328"/>
      <c r="CG2" s="328"/>
      <c r="CH2" s="328"/>
      <c r="CI2" s="327" t="s">
        <v>7</v>
      </c>
      <c r="CJ2" s="327"/>
      <c r="CK2" s="327"/>
      <c r="CL2" s="327"/>
      <c r="CM2" s="327"/>
      <c r="CN2" s="327"/>
      <c r="CO2" s="327"/>
      <c r="CP2" s="327"/>
      <c r="CQ2" s="328"/>
      <c r="CR2" s="328"/>
      <c r="CS2" s="328"/>
      <c r="CT2" s="328"/>
      <c r="CU2" s="328"/>
      <c r="CV2" s="328"/>
      <c r="CW2" s="328"/>
      <c r="CX2" s="328"/>
      <c r="CY2" s="327" t="s">
        <v>7</v>
      </c>
      <c r="CZ2" s="327"/>
      <c r="DA2" s="327"/>
      <c r="DB2" s="327"/>
      <c r="DC2" s="327"/>
      <c r="DD2" s="327"/>
      <c r="DE2" s="327"/>
      <c r="DF2" s="327"/>
      <c r="DG2" s="327"/>
      <c r="DH2" s="327"/>
      <c r="DI2" s="327"/>
    </row>
    <row r="3" spans="1:117" s="210" customFormat="1" ht="21" customHeight="1">
      <c r="A3" s="218" t="s">
        <v>8</v>
      </c>
      <c r="B3" s="219" t="s">
        <v>9</v>
      </c>
      <c r="C3" s="219"/>
      <c r="D3" s="219" t="s">
        <v>10</v>
      </c>
      <c r="E3" s="219"/>
      <c r="F3" s="219"/>
      <c r="G3" s="219"/>
      <c r="H3" s="219"/>
      <c r="I3" s="219"/>
      <c r="J3" s="219"/>
      <c r="K3" s="219"/>
      <c r="L3" s="232" t="s">
        <v>11</v>
      </c>
      <c r="M3" s="233" t="s">
        <v>12</v>
      </c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59" t="s">
        <v>13</v>
      </c>
      <c r="AB3" s="260" t="s">
        <v>14</v>
      </c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80" t="s">
        <v>15</v>
      </c>
      <c r="AQ3" s="281" t="s">
        <v>16</v>
      </c>
      <c r="AR3" s="282"/>
      <c r="AS3" s="282"/>
      <c r="AT3" s="283"/>
      <c r="AU3" s="281" t="s">
        <v>17</v>
      </c>
      <c r="AV3" s="282"/>
      <c r="AW3" s="282"/>
      <c r="AX3" s="283"/>
      <c r="AY3" s="281" t="s">
        <v>18</v>
      </c>
      <c r="AZ3" s="282"/>
      <c r="BA3" s="282"/>
      <c r="BB3" s="283"/>
      <c r="BC3" s="302" t="s">
        <v>19</v>
      </c>
      <c r="BD3" s="302"/>
      <c r="BE3" s="302"/>
      <c r="BF3" s="302"/>
      <c r="BG3" s="307" t="s">
        <v>20</v>
      </c>
      <c r="BH3" s="227" t="s">
        <v>21</v>
      </c>
      <c r="BI3" s="227"/>
      <c r="BJ3" s="227" t="s">
        <v>22</v>
      </c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 t="s">
        <v>23</v>
      </c>
      <c r="BV3" s="227"/>
      <c r="BW3" s="329" t="s">
        <v>24</v>
      </c>
      <c r="BX3" s="330"/>
      <c r="BY3" s="331"/>
      <c r="BZ3" s="307" t="s">
        <v>25</v>
      </c>
      <c r="CA3" s="332" t="s">
        <v>26</v>
      </c>
      <c r="CB3" s="333"/>
      <c r="CC3" s="333"/>
      <c r="CD3" s="344"/>
      <c r="CE3" s="329" t="s">
        <v>27</v>
      </c>
      <c r="CF3" s="330"/>
      <c r="CG3" s="330"/>
      <c r="CH3" s="331"/>
      <c r="CI3" s="329" t="s">
        <v>28</v>
      </c>
      <c r="CJ3" s="330"/>
      <c r="CK3" s="330"/>
      <c r="CL3" s="331"/>
      <c r="CM3" s="329" t="s">
        <v>29</v>
      </c>
      <c r="CN3" s="330"/>
      <c r="CO3" s="330"/>
      <c r="CP3" s="331"/>
      <c r="CQ3" s="329" t="s">
        <v>30</v>
      </c>
      <c r="CR3" s="330"/>
      <c r="CS3" s="330"/>
      <c r="CT3" s="331"/>
      <c r="CU3" s="359" t="s">
        <v>31</v>
      </c>
      <c r="CV3" s="360" t="s">
        <v>32</v>
      </c>
      <c r="CW3" s="361"/>
      <c r="CX3" s="361"/>
      <c r="CY3" s="362"/>
      <c r="CZ3" s="363" t="s">
        <v>33</v>
      </c>
      <c r="DA3" s="363"/>
      <c r="DB3" s="363"/>
      <c r="DC3" s="363"/>
      <c r="DD3" s="376" t="s">
        <v>34</v>
      </c>
      <c r="DE3" s="377"/>
      <c r="DF3" s="377"/>
      <c r="DG3" s="378" t="s">
        <v>35</v>
      </c>
      <c r="DH3" s="378"/>
      <c r="DI3" s="378"/>
      <c r="DJ3" s="378"/>
      <c r="DK3" s="378"/>
      <c r="DL3" s="378"/>
      <c r="DM3" s="378"/>
    </row>
    <row r="4" spans="1:117" s="210" customFormat="1" ht="24.75" customHeight="1">
      <c r="A4" s="220"/>
      <c r="B4" s="221" t="s">
        <v>36</v>
      </c>
      <c r="C4" s="221" t="s">
        <v>37</v>
      </c>
      <c r="D4" s="221" t="s">
        <v>36</v>
      </c>
      <c r="E4" s="219"/>
      <c r="F4" s="221" t="s">
        <v>37</v>
      </c>
      <c r="G4" s="221"/>
      <c r="H4" s="221"/>
      <c r="I4" s="221"/>
      <c r="J4" s="221"/>
      <c r="K4" s="221"/>
      <c r="L4" s="234"/>
      <c r="M4" s="235" t="s">
        <v>38</v>
      </c>
      <c r="N4" s="236"/>
      <c r="O4" s="237" t="s">
        <v>37</v>
      </c>
      <c r="P4" s="237"/>
      <c r="Q4" s="233" t="s">
        <v>39</v>
      </c>
      <c r="R4" s="233"/>
      <c r="S4" s="233"/>
      <c r="T4" s="233"/>
      <c r="U4" s="233"/>
      <c r="V4" s="233"/>
      <c r="W4" s="233"/>
      <c r="X4" s="233"/>
      <c r="Y4" s="233"/>
      <c r="Z4" s="233"/>
      <c r="AA4" s="261"/>
      <c r="AB4" s="262" t="s">
        <v>36</v>
      </c>
      <c r="AC4" s="262"/>
      <c r="AD4" s="262" t="s">
        <v>37</v>
      </c>
      <c r="AE4" s="262"/>
      <c r="AF4" s="260" t="s">
        <v>40</v>
      </c>
      <c r="AG4" s="260"/>
      <c r="AH4" s="260" t="s">
        <v>41</v>
      </c>
      <c r="AI4" s="260"/>
      <c r="AJ4" s="260"/>
      <c r="AK4" s="260"/>
      <c r="AL4" s="260" t="s">
        <v>42</v>
      </c>
      <c r="AM4" s="260"/>
      <c r="AN4" s="260"/>
      <c r="AO4" s="260"/>
      <c r="AP4" s="280"/>
      <c r="AQ4" s="284"/>
      <c r="AR4" s="285"/>
      <c r="AS4" s="285"/>
      <c r="AT4" s="286"/>
      <c r="AU4" s="284"/>
      <c r="AV4" s="285"/>
      <c r="AW4" s="285"/>
      <c r="AX4" s="286"/>
      <c r="AY4" s="284"/>
      <c r="AZ4" s="285"/>
      <c r="BA4" s="285"/>
      <c r="BB4" s="286"/>
      <c r="BC4" s="302"/>
      <c r="BD4" s="302"/>
      <c r="BE4" s="302"/>
      <c r="BF4" s="302"/>
      <c r="BG4" s="308"/>
      <c r="BH4" s="309" t="s">
        <v>43</v>
      </c>
      <c r="BI4" s="309" t="s">
        <v>37</v>
      </c>
      <c r="BJ4" s="309" t="s">
        <v>44</v>
      </c>
      <c r="BK4" s="309"/>
      <c r="BL4" s="309"/>
      <c r="BM4" s="309"/>
      <c r="BN4" s="309" t="s">
        <v>45</v>
      </c>
      <c r="BO4" s="309"/>
      <c r="BP4" s="309"/>
      <c r="BQ4" s="309"/>
      <c r="BR4" s="309"/>
      <c r="BS4" s="309"/>
      <c r="BT4" s="309"/>
      <c r="BU4" s="309" t="s">
        <v>44</v>
      </c>
      <c r="BV4" s="309" t="s">
        <v>45</v>
      </c>
      <c r="BW4" s="334"/>
      <c r="BX4" s="335"/>
      <c r="BY4" s="336"/>
      <c r="BZ4" s="307"/>
      <c r="CA4" s="337"/>
      <c r="CB4" s="338"/>
      <c r="CC4" s="338"/>
      <c r="CD4" s="345"/>
      <c r="CE4" s="334"/>
      <c r="CF4" s="335"/>
      <c r="CG4" s="335"/>
      <c r="CH4" s="336"/>
      <c r="CI4" s="334"/>
      <c r="CJ4" s="335"/>
      <c r="CK4" s="335"/>
      <c r="CL4" s="336"/>
      <c r="CM4" s="334"/>
      <c r="CN4" s="335"/>
      <c r="CO4" s="335"/>
      <c r="CP4" s="336"/>
      <c r="CQ4" s="334"/>
      <c r="CR4" s="335"/>
      <c r="CS4" s="335"/>
      <c r="CT4" s="336"/>
      <c r="CU4" s="364"/>
      <c r="CV4" s="365"/>
      <c r="CW4" s="366"/>
      <c r="CX4" s="366"/>
      <c r="CY4" s="367"/>
      <c r="CZ4" s="368"/>
      <c r="DA4" s="368"/>
      <c r="DB4" s="368"/>
      <c r="DC4" s="368"/>
      <c r="DD4" s="379"/>
      <c r="DE4" s="380"/>
      <c r="DF4" s="380"/>
      <c r="DG4" s="378"/>
      <c r="DH4" s="378"/>
      <c r="DI4" s="378"/>
      <c r="DJ4" s="378"/>
      <c r="DK4" s="378"/>
      <c r="DL4" s="378"/>
      <c r="DM4" s="378"/>
    </row>
    <row r="5" spans="1:117" s="210" customFormat="1" ht="27" customHeight="1">
      <c r="A5" s="220"/>
      <c r="B5" s="221"/>
      <c r="C5" s="221"/>
      <c r="D5" s="219" t="s">
        <v>46</v>
      </c>
      <c r="E5" s="219" t="s">
        <v>47</v>
      </c>
      <c r="F5" s="219" t="s">
        <v>46</v>
      </c>
      <c r="G5" s="219" t="s">
        <v>47</v>
      </c>
      <c r="H5" s="219" t="s">
        <v>48</v>
      </c>
      <c r="I5" s="219"/>
      <c r="J5" s="238" t="s">
        <v>40</v>
      </c>
      <c r="K5" s="238"/>
      <c r="L5" s="234"/>
      <c r="M5" s="239" t="s">
        <v>46</v>
      </c>
      <c r="N5" s="239" t="s">
        <v>47</v>
      </c>
      <c r="O5" s="239" t="s">
        <v>46</v>
      </c>
      <c r="P5" s="239" t="s">
        <v>47</v>
      </c>
      <c r="Q5" s="251" t="s">
        <v>49</v>
      </c>
      <c r="R5" s="251"/>
      <c r="S5" s="251" t="s">
        <v>50</v>
      </c>
      <c r="T5" s="251"/>
      <c r="U5" s="251" t="s">
        <v>51</v>
      </c>
      <c r="V5" s="251"/>
      <c r="W5" s="251" t="s">
        <v>52</v>
      </c>
      <c r="X5" s="251"/>
      <c r="Y5" s="251" t="s">
        <v>53</v>
      </c>
      <c r="Z5" s="251"/>
      <c r="AA5" s="261"/>
      <c r="AB5" s="262"/>
      <c r="AC5" s="262"/>
      <c r="AD5" s="262"/>
      <c r="AE5" s="262"/>
      <c r="AF5" s="260"/>
      <c r="AG5" s="260"/>
      <c r="AH5" s="262" t="s">
        <v>36</v>
      </c>
      <c r="AI5" s="262"/>
      <c r="AJ5" s="262" t="s">
        <v>37</v>
      </c>
      <c r="AK5" s="262"/>
      <c r="AL5" s="262" t="s">
        <v>36</v>
      </c>
      <c r="AM5" s="262"/>
      <c r="AN5" s="262" t="s">
        <v>37</v>
      </c>
      <c r="AO5" s="262"/>
      <c r="AP5" s="287"/>
      <c r="AQ5" s="288" t="s">
        <v>36</v>
      </c>
      <c r="AR5" s="288"/>
      <c r="AS5" s="288" t="s">
        <v>37</v>
      </c>
      <c r="AT5" s="288"/>
      <c r="AU5" s="288" t="s">
        <v>36</v>
      </c>
      <c r="AV5" s="288"/>
      <c r="AW5" s="288" t="s">
        <v>37</v>
      </c>
      <c r="AX5" s="288"/>
      <c r="AY5" s="288" t="s">
        <v>36</v>
      </c>
      <c r="AZ5" s="288"/>
      <c r="BA5" s="288" t="s">
        <v>37</v>
      </c>
      <c r="BB5" s="288"/>
      <c r="BC5" s="288" t="s">
        <v>36</v>
      </c>
      <c r="BD5" s="288"/>
      <c r="BE5" s="310" t="s">
        <v>37</v>
      </c>
      <c r="BF5" s="311"/>
      <c r="BG5" s="308"/>
      <c r="BH5" s="309"/>
      <c r="BI5" s="309"/>
      <c r="BJ5" s="227" t="s">
        <v>54</v>
      </c>
      <c r="BK5" s="309" t="s">
        <v>55</v>
      </c>
      <c r="BL5" s="309" t="s">
        <v>56</v>
      </c>
      <c r="BM5" s="227" t="s">
        <v>57</v>
      </c>
      <c r="BN5" s="227" t="s">
        <v>46</v>
      </c>
      <c r="BO5" s="227" t="s">
        <v>58</v>
      </c>
      <c r="BP5" s="227"/>
      <c r="BQ5" s="227" t="s">
        <v>59</v>
      </c>
      <c r="BR5" s="227"/>
      <c r="BS5" s="318" t="s">
        <v>60</v>
      </c>
      <c r="BT5" s="318"/>
      <c r="BU5" s="309"/>
      <c r="BV5" s="309"/>
      <c r="BW5" s="309" t="s">
        <v>36</v>
      </c>
      <c r="BX5" s="309"/>
      <c r="BY5" s="309" t="s">
        <v>37</v>
      </c>
      <c r="BZ5" s="308"/>
      <c r="CA5" s="227" t="s">
        <v>61</v>
      </c>
      <c r="CB5" s="227"/>
      <c r="CC5" s="227" t="s">
        <v>62</v>
      </c>
      <c r="CD5" s="227"/>
      <c r="CE5" s="309" t="s">
        <v>36</v>
      </c>
      <c r="CF5" s="309"/>
      <c r="CG5" s="309" t="s">
        <v>37</v>
      </c>
      <c r="CH5" s="309"/>
      <c r="CI5" s="309" t="s">
        <v>36</v>
      </c>
      <c r="CJ5" s="309"/>
      <c r="CK5" s="309" t="s">
        <v>37</v>
      </c>
      <c r="CL5" s="309"/>
      <c r="CM5" s="309" t="s">
        <v>36</v>
      </c>
      <c r="CN5" s="309"/>
      <c r="CO5" s="309" t="s">
        <v>37</v>
      </c>
      <c r="CP5" s="309"/>
      <c r="CQ5" s="354" t="s">
        <v>63</v>
      </c>
      <c r="CR5" s="355"/>
      <c r="CS5" s="369" t="s">
        <v>37</v>
      </c>
      <c r="CT5" s="370"/>
      <c r="CU5" s="371"/>
      <c r="CV5" s="354" t="s">
        <v>63</v>
      </c>
      <c r="CW5" s="355"/>
      <c r="CX5" s="369" t="s">
        <v>37</v>
      </c>
      <c r="CY5" s="370"/>
      <c r="CZ5" s="354" t="s">
        <v>63</v>
      </c>
      <c r="DA5" s="355"/>
      <c r="DB5" s="369" t="s">
        <v>37</v>
      </c>
      <c r="DC5" s="370"/>
      <c r="DD5" s="381" t="s">
        <v>44</v>
      </c>
      <c r="DE5" s="382" t="s">
        <v>45</v>
      </c>
      <c r="DF5" s="383" t="s">
        <v>64</v>
      </c>
      <c r="DG5" s="309" t="s">
        <v>44</v>
      </c>
      <c r="DH5" s="309" t="s">
        <v>45</v>
      </c>
      <c r="DI5" s="387" t="s">
        <v>65</v>
      </c>
      <c r="DJ5" s="227" t="s">
        <v>66</v>
      </c>
      <c r="DK5" s="227"/>
      <c r="DL5" s="227"/>
      <c r="DM5" s="227"/>
    </row>
    <row r="6" spans="1:117" s="210" customFormat="1" ht="34.5" customHeight="1">
      <c r="A6" s="220"/>
      <c r="B6" s="221"/>
      <c r="C6" s="221"/>
      <c r="D6" s="219"/>
      <c r="E6" s="219"/>
      <c r="F6" s="219"/>
      <c r="G6" s="219"/>
      <c r="H6" s="219" t="s">
        <v>67</v>
      </c>
      <c r="I6" s="219" t="s">
        <v>68</v>
      </c>
      <c r="J6" s="219" t="s">
        <v>67</v>
      </c>
      <c r="K6" s="219" t="s">
        <v>68</v>
      </c>
      <c r="L6" s="240"/>
      <c r="M6" s="239"/>
      <c r="N6" s="239"/>
      <c r="O6" s="239"/>
      <c r="P6" s="239"/>
      <c r="Q6" s="252" t="s">
        <v>46</v>
      </c>
      <c r="R6" s="252" t="s">
        <v>47</v>
      </c>
      <c r="S6" s="252" t="s">
        <v>46</v>
      </c>
      <c r="T6" s="252" t="s">
        <v>47</v>
      </c>
      <c r="U6" s="252" t="s">
        <v>46</v>
      </c>
      <c r="V6" s="252" t="s">
        <v>47</v>
      </c>
      <c r="W6" s="252" t="s">
        <v>46</v>
      </c>
      <c r="X6" s="252" t="s">
        <v>47</v>
      </c>
      <c r="Y6" s="252" t="s">
        <v>46</v>
      </c>
      <c r="Z6" s="252" t="s">
        <v>47</v>
      </c>
      <c r="AA6" s="261"/>
      <c r="AB6" s="260" t="s">
        <v>46</v>
      </c>
      <c r="AC6" s="260" t="s">
        <v>47</v>
      </c>
      <c r="AD6" s="260" t="s">
        <v>46</v>
      </c>
      <c r="AE6" s="260" t="s">
        <v>47</v>
      </c>
      <c r="AF6" s="260" t="s">
        <v>67</v>
      </c>
      <c r="AG6" s="260" t="s">
        <v>68</v>
      </c>
      <c r="AH6" s="260" t="s">
        <v>46</v>
      </c>
      <c r="AI6" s="260" t="s">
        <v>47</v>
      </c>
      <c r="AJ6" s="260" t="s">
        <v>46</v>
      </c>
      <c r="AK6" s="260" t="s">
        <v>47</v>
      </c>
      <c r="AL6" s="260" t="s">
        <v>46</v>
      </c>
      <c r="AM6" s="260" t="s">
        <v>47</v>
      </c>
      <c r="AN6" s="260" t="s">
        <v>46</v>
      </c>
      <c r="AO6" s="260" t="s">
        <v>47</v>
      </c>
      <c r="AP6" s="287"/>
      <c r="AQ6" s="289" t="s">
        <v>46</v>
      </c>
      <c r="AR6" s="289" t="s">
        <v>47</v>
      </c>
      <c r="AS6" s="289" t="s">
        <v>46</v>
      </c>
      <c r="AT6" s="289" t="s">
        <v>47</v>
      </c>
      <c r="AU6" s="290" t="s">
        <v>46</v>
      </c>
      <c r="AV6" s="290" t="s">
        <v>47</v>
      </c>
      <c r="AW6" s="290" t="s">
        <v>46</v>
      </c>
      <c r="AX6" s="290" t="s">
        <v>47</v>
      </c>
      <c r="AY6" s="290" t="s">
        <v>46</v>
      </c>
      <c r="AZ6" s="290" t="s">
        <v>47</v>
      </c>
      <c r="BA6" s="290" t="s">
        <v>46</v>
      </c>
      <c r="BB6" s="290" t="s">
        <v>47</v>
      </c>
      <c r="BC6" s="290" t="s">
        <v>46</v>
      </c>
      <c r="BD6" s="290" t="s">
        <v>47</v>
      </c>
      <c r="BE6" s="290" t="s">
        <v>46</v>
      </c>
      <c r="BF6" s="290" t="s">
        <v>47</v>
      </c>
      <c r="BG6" s="308"/>
      <c r="BH6" s="309"/>
      <c r="BI6" s="309"/>
      <c r="BJ6" s="227"/>
      <c r="BK6" s="309"/>
      <c r="BL6" s="309"/>
      <c r="BM6" s="227"/>
      <c r="BN6" s="227"/>
      <c r="BO6" s="227" t="s">
        <v>46</v>
      </c>
      <c r="BP6" s="227" t="s">
        <v>47</v>
      </c>
      <c r="BQ6" s="227" t="s">
        <v>46</v>
      </c>
      <c r="BR6" s="227" t="s">
        <v>47</v>
      </c>
      <c r="BS6" s="227" t="s">
        <v>46</v>
      </c>
      <c r="BT6" s="227" t="s">
        <v>47</v>
      </c>
      <c r="BU6" s="309"/>
      <c r="BV6" s="309"/>
      <c r="BW6" s="227" t="s">
        <v>46</v>
      </c>
      <c r="BX6" s="227" t="s">
        <v>47</v>
      </c>
      <c r="BY6" s="227" t="s">
        <v>46</v>
      </c>
      <c r="BZ6" s="308"/>
      <c r="CA6" s="227" t="s">
        <v>46</v>
      </c>
      <c r="CB6" s="227" t="s">
        <v>47</v>
      </c>
      <c r="CC6" s="227" t="s">
        <v>46</v>
      </c>
      <c r="CD6" s="227" t="s">
        <v>69</v>
      </c>
      <c r="CE6" s="227" t="s">
        <v>46</v>
      </c>
      <c r="CF6" s="227" t="s">
        <v>47</v>
      </c>
      <c r="CG6" s="227" t="s">
        <v>46</v>
      </c>
      <c r="CH6" s="227" t="s">
        <v>47</v>
      </c>
      <c r="CI6" s="227" t="s">
        <v>46</v>
      </c>
      <c r="CJ6" s="227" t="s">
        <v>47</v>
      </c>
      <c r="CK6" s="227" t="s">
        <v>46</v>
      </c>
      <c r="CL6" s="227" t="s">
        <v>47</v>
      </c>
      <c r="CM6" s="227" t="s">
        <v>46</v>
      </c>
      <c r="CN6" s="227" t="s">
        <v>47</v>
      </c>
      <c r="CO6" s="227" t="s">
        <v>46</v>
      </c>
      <c r="CP6" s="227" t="s">
        <v>47</v>
      </c>
      <c r="CQ6" s="356" t="s">
        <v>46</v>
      </c>
      <c r="CR6" s="356" t="s">
        <v>47</v>
      </c>
      <c r="CS6" s="356" t="s">
        <v>46</v>
      </c>
      <c r="CT6" s="356" t="s">
        <v>47</v>
      </c>
      <c r="CU6" s="371"/>
      <c r="CV6" s="356" t="s">
        <v>46</v>
      </c>
      <c r="CW6" s="356" t="s">
        <v>47</v>
      </c>
      <c r="CX6" s="356" t="s">
        <v>46</v>
      </c>
      <c r="CY6" s="356" t="s">
        <v>47</v>
      </c>
      <c r="CZ6" s="356" t="s">
        <v>46</v>
      </c>
      <c r="DA6" s="356" t="s">
        <v>47</v>
      </c>
      <c r="DB6" s="356" t="s">
        <v>46</v>
      </c>
      <c r="DC6" s="356" t="s">
        <v>47</v>
      </c>
      <c r="DD6" s="356"/>
      <c r="DE6" s="382"/>
      <c r="DF6" s="383"/>
      <c r="DG6" s="309"/>
      <c r="DH6" s="227"/>
      <c r="DI6" s="387"/>
      <c r="DJ6" s="227" t="s">
        <v>70</v>
      </c>
      <c r="DK6" s="227" t="s">
        <v>71</v>
      </c>
      <c r="DL6" s="227" t="s">
        <v>72</v>
      </c>
      <c r="DM6" s="227" t="s">
        <v>73</v>
      </c>
    </row>
    <row r="7" spans="1:117" s="210" customFormat="1" ht="18" customHeight="1">
      <c r="A7" s="222" t="s">
        <v>74</v>
      </c>
      <c r="B7" s="223">
        <f aca="true" t="shared" si="0" ref="B7:G7">SUM(B8:B18)</f>
        <v>2121889</v>
      </c>
      <c r="C7" s="224">
        <f t="shared" si="0"/>
        <v>215</v>
      </c>
      <c r="D7" s="225">
        <f>M7+AB7</f>
        <v>1069950</v>
      </c>
      <c r="E7" s="225">
        <f t="shared" si="0"/>
        <v>30024</v>
      </c>
      <c r="F7" s="224">
        <f t="shared" si="0"/>
        <v>108</v>
      </c>
      <c r="G7" s="223">
        <f t="shared" si="0"/>
        <v>30435</v>
      </c>
      <c r="H7" s="223">
        <f aca="true" t="shared" si="1" ref="H7:H20">F7*10000-D7</f>
        <v>10050</v>
      </c>
      <c r="I7" s="224">
        <f aca="true" t="shared" si="2" ref="I7:I20">H7/D7*100</f>
        <v>0.94</v>
      </c>
      <c r="J7" s="241">
        <f aca="true" t="shared" si="3" ref="J7:J20">G7-E7</f>
        <v>411</v>
      </c>
      <c r="K7" s="242">
        <f aca="true" t="shared" si="4" ref="K7:K20">J7/E7*100</f>
        <v>1.4</v>
      </c>
      <c r="L7" s="243" t="s">
        <v>74</v>
      </c>
      <c r="M7" s="244">
        <f>SUM(M8:M19)</f>
        <v>277591</v>
      </c>
      <c r="N7" s="244">
        <f>SUM(N8:N19)</f>
        <v>3167.2</v>
      </c>
      <c r="O7" s="244">
        <f aca="true" t="shared" si="5" ref="O7:R7">SUM(O8:O18)</f>
        <v>30</v>
      </c>
      <c r="P7" s="245">
        <f t="shared" si="5"/>
        <v>3163</v>
      </c>
      <c r="Q7" s="253">
        <f t="shared" si="5"/>
        <v>17.6</v>
      </c>
      <c r="R7" s="244">
        <f t="shared" si="5"/>
        <v>1700</v>
      </c>
      <c r="S7" s="253">
        <f aca="true" t="shared" si="6" ref="Q7:AB7">SUM(S8:S19)</f>
        <v>2</v>
      </c>
      <c r="T7" s="244">
        <f t="shared" si="6"/>
        <v>100</v>
      </c>
      <c r="U7" s="253">
        <f t="shared" si="6"/>
        <v>3</v>
      </c>
      <c r="V7" s="245">
        <f t="shared" si="6"/>
        <v>285</v>
      </c>
      <c r="W7" s="253">
        <f t="shared" si="6"/>
        <v>0.4</v>
      </c>
      <c r="X7" s="244">
        <f t="shared" si="6"/>
        <v>28</v>
      </c>
      <c r="Y7" s="253">
        <f t="shared" si="6"/>
        <v>7</v>
      </c>
      <c r="Z7" s="244">
        <f t="shared" si="6"/>
        <v>1050</v>
      </c>
      <c r="AA7" s="263" t="s">
        <v>74</v>
      </c>
      <c r="AB7" s="226">
        <f>AH7+AL7+AQ7+AU7+AY7+BC7</f>
        <v>792359</v>
      </c>
      <c r="AC7" s="226">
        <f aca="true" t="shared" si="7" ref="AC7:AE7">SUM(AC8:AC18)</f>
        <v>26856.7</v>
      </c>
      <c r="AD7" s="264">
        <f t="shared" si="7"/>
        <v>78</v>
      </c>
      <c r="AE7" s="265">
        <f t="shared" si="7"/>
        <v>27272</v>
      </c>
      <c r="AF7" s="266">
        <f aca="true" t="shared" si="8" ref="AF7:AF20">AE7-AC7</f>
        <v>415.3</v>
      </c>
      <c r="AG7" s="270">
        <f aca="true" t="shared" si="9" ref="AG7:AG20">AF7/AC7*100</f>
        <v>1.55</v>
      </c>
      <c r="AH7" s="226">
        <f aca="true" t="shared" si="10" ref="AH7:AM7">SUM(AH8:AH19)</f>
        <v>141914</v>
      </c>
      <c r="AI7" s="274">
        <f t="shared" si="10"/>
        <v>6402</v>
      </c>
      <c r="AJ7" s="226">
        <f aca="true" t="shared" si="11" ref="AJ7:AO7">SUM(AJ8:AJ18)</f>
        <v>14</v>
      </c>
      <c r="AK7" s="226">
        <f t="shared" si="11"/>
        <v>6300</v>
      </c>
      <c r="AL7" s="226">
        <f t="shared" si="10"/>
        <v>583010</v>
      </c>
      <c r="AM7" s="226">
        <f t="shared" si="10"/>
        <v>19446.6</v>
      </c>
      <c r="AN7" s="226">
        <f t="shared" si="11"/>
        <v>56.5</v>
      </c>
      <c r="AO7" s="226">
        <f t="shared" si="11"/>
        <v>19785</v>
      </c>
      <c r="AP7" s="291" t="s">
        <v>74</v>
      </c>
      <c r="AQ7" s="226">
        <f aca="true" t="shared" si="12" ref="AQ7:BF7">SUM(AQ8:AQ19)</f>
        <v>7581</v>
      </c>
      <c r="AR7" s="226">
        <f t="shared" si="12"/>
        <v>228.4</v>
      </c>
      <c r="AS7" s="226">
        <f t="shared" si="12"/>
        <v>1</v>
      </c>
      <c r="AT7" s="226">
        <f t="shared" si="12"/>
        <v>270</v>
      </c>
      <c r="AU7" s="226">
        <f t="shared" si="12"/>
        <v>20056</v>
      </c>
      <c r="AV7" s="226">
        <f t="shared" si="12"/>
        <v>316.4</v>
      </c>
      <c r="AW7" s="226">
        <f t="shared" si="12"/>
        <v>2.5</v>
      </c>
      <c r="AX7" s="226">
        <f t="shared" si="12"/>
        <v>402</v>
      </c>
      <c r="AY7" s="226">
        <f t="shared" si="12"/>
        <v>24706</v>
      </c>
      <c r="AZ7" s="226">
        <f t="shared" si="12"/>
        <v>339</v>
      </c>
      <c r="BA7" s="226">
        <f t="shared" si="12"/>
        <v>2.5</v>
      </c>
      <c r="BB7" s="226">
        <f t="shared" si="12"/>
        <v>365</v>
      </c>
      <c r="BC7" s="274">
        <f t="shared" si="12"/>
        <v>15092</v>
      </c>
      <c r="BD7" s="274">
        <f t="shared" si="12"/>
        <v>124.3</v>
      </c>
      <c r="BE7" s="226">
        <f t="shared" si="12"/>
        <v>1.5</v>
      </c>
      <c r="BF7" s="226">
        <f t="shared" si="12"/>
        <v>150</v>
      </c>
      <c r="BG7" s="312" t="s">
        <v>74</v>
      </c>
      <c r="BH7" s="313">
        <f>BJ7+BU7</f>
        <v>983108</v>
      </c>
      <c r="BI7" s="314">
        <f>BN7+BV7</f>
        <v>100</v>
      </c>
      <c r="BJ7" s="315">
        <f>BK7+BL7+BM7</f>
        <v>105227</v>
      </c>
      <c r="BK7" s="226">
        <f aca="true" t="shared" si="13" ref="BK7:BM7">SUM(BK8:BK18)</f>
        <v>16577</v>
      </c>
      <c r="BL7" s="226">
        <f t="shared" si="13"/>
        <v>70283</v>
      </c>
      <c r="BM7" s="226">
        <f t="shared" si="13"/>
        <v>18367</v>
      </c>
      <c r="BN7" s="319">
        <f aca="true" t="shared" si="14" ref="BN7:BN18">BO7+BQ7+BS7</f>
        <v>11.1</v>
      </c>
      <c r="BO7" s="320">
        <f aca="true" t="shared" si="15" ref="BO7:BT7">SUM(BO8:BO19)</f>
        <v>1.6</v>
      </c>
      <c r="BP7" s="321">
        <f t="shared" si="15"/>
        <v>64</v>
      </c>
      <c r="BQ7" s="320">
        <f t="shared" si="15"/>
        <v>1.7</v>
      </c>
      <c r="BR7" s="321">
        <f t="shared" si="15"/>
        <v>85</v>
      </c>
      <c r="BS7" s="320">
        <f t="shared" si="15"/>
        <v>7.8</v>
      </c>
      <c r="BT7" s="321">
        <f t="shared" si="15"/>
        <v>10800</v>
      </c>
      <c r="BU7" s="315">
        <f>SUM(BU8:BU18)</f>
        <v>877881</v>
      </c>
      <c r="BV7" s="314">
        <f>SUM(BV8:BV18)</f>
        <v>88.9</v>
      </c>
      <c r="BW7" s="226">
        <f aca="true" t="shared" si="16" ref="BW7:BY7">SUM(BW8:BW18)</f>
        <v>540440</v>
      </c>
      <c r="BX7" s="274">
        <f t="shared" si="16"/>
        <v>7072.4</v>
      </c>
      <c r="BY7" s="274">
        <f t="shared" si="16"/>
        <v>55</v>
      </c>
      <c r="BZ7" s="312" t="s">
        <v>74</v>
      </c>
      <c r="CA7" s="339">
        <f aca="true" t="shared" si="17" ref="CA7:CD7">SUM(CA8:CA18)</f>
        <v>15.6</v>
      </c>
      <c r="CB7" s="226">
        <f t="shared" si="17"/>
        <v>2028</v>
      </c>
      <c r="CC7" s="226">
        <f t="shared" si="17"/>
        <v>39.4</v>
      </c>
      <c r="CD7" s="226">
        <f t="shared" si="17"/>
        <v>47280</v>
      </c>
      <c r="CE7" s="226">
        <f aca="true" t="shared" si="18" ref="CE7:CT7">SUM(CE8:CE18)</f>
        <v>126740</v>
      </c>
      <c r="CF7" s="226">
        <f t="shared" si="18"/>
        <v>1749.4</v>
      </c>
      <c r="CG7" s="274">
        <f t="shared" si="18"/>
        <v>13.1</v>
      </c>
      <c r="CH7" s="226">
        <f t="shared" si="18"/>
        <v>1800</v>
      </c>
      <c r="CI7" s="226">
        <f t="shared" si="18"/>
        <v>82124</v>
      </c>
      <c r="CJ7" s="274">
        <f t="shared" si="18"/>
        <v>12221.9</v>
      </c>
      <c r="CK7" s="274">
        <f t="shared" si="18"/>
        <v>9</v>
      </c>
      <c r="CL7" s="225">
        <f t="shared" si="18"/>
        <v>14040</v>
      </c>
      <c r="CM7" s="226">
        <f t="shared" si="18"/>
        <v>41602</v>
      </c>
      <c r="CN7" s="226">
        <f t="shared" si="18"/>
        <v>571.8</v>
      </c>
      <c r="CO7" s="339">
        <f t="shared" si="18"/>
        <v>4.5</v>
      </c>
      <c r="CP7" s="226">
        <f t="shared" si="18"/>
        <v>620</v>
      </c>
      <c r="CQ7" s="226">
        <f t="shared" si="18"/>
        <v>1251</v>
      </c>
      <c r="CR7" s="226">
        <f t="shared" si="18"/>
        <v>377.9</v>
      </c>
      <c r="CS7" s="226">
        <f t="shared" si="18"/>
        <v>0.1</v>
      </c>
      <c r="CT7" s="226">
        <f t="shared" si="18"/>
        <v>300</v>
      </c>
      <c r="CU7" s="312" t="s">
        <v>74</v>
      </c>
      <c r="CV7" s="225">
        <f aca="true" t="shared" si="19" ref="CV7:DF7">SUM(CV8:CV18)</f>
        <v>27894</v>
      </c>
      <c r="CW7" s="274">
        <f t="shared" si="19"/>
        <v>155.1</v>
      </c>
      <c r="CX7" s="274">
        <f t="shared" si="19"/>
        <v>1.8</v>
      </c>
      <c r="CY7" s="225">
        <f t="shared" si="19"/>
        <v>69</v>
      </c>
      <c r="CZ7" s="225">
        <f t="shared" si="19"/>
        <v>22539</v>
      </c>
      <c r="DA7" s="274">
        <f t="shared" si="19"/>
        <v>2020.8</v>
      </c>
      <c r="DB7" s="339">
        <f t="shared" si="19"/>
        <v>1.2</v>
      </c>
      <c r="DC7" s="225">
        <f t="shared" si="19"/>
        <v>1200</v>
      </c>
      <c r="DD7" s="225">
        <f t="shared" si="19"/>
        <v>35291</v>
      </c>
      <c r="DE7" s="339">
        <f t="shared" si="19"/>
        <v>4.2</v>
      </c>
      <c r="DF7" s="339">
        <f t="shared" si="19"/>
        <v>3</v>
      </c>
      <c r="DG7" s="226">
        <f>DG8+DG9+DG10+DG11+DG12+DG13+DG14+DG15+DG16+DG17+DG18</f>
        <v>68830</v>
      </c>
      <c r="DH7" s="274">
        <f>DH8+DH9+DH10+DH11+DH12+DH13+DH14+DH15+DH16+DH17+DH18</f>
        <v>7</v>
      </c>
      <c r="DI7" s="339">
        <f>SUM(DI8:DI19)</f>
        <v>3.2</v>
      </c>
      <c r="DJ7" s="339">
        <f aca="true" t="shared" si="20" ref="DJ7:DJ18">DK7+DL7+DM7</f>
        <v>3.8</v>
      </c>
      <c r="DK7" s="339">
        <f>SUM(DK8:DK19)</f>
        <v>2</v>
      </c>
      <c r="DL7" s="339">
        <f>SUM(DL8:DL18)</f>
        <v>0.8</v>
      </c>
      <c r="DM7" s="339">
        <f>SUM(DM8:DM18)</f>
        <v>1</v>
      </c>
    </row>
    <row r="8" spans="1:117" s="210" customFormat="1" ht="18" customHeight="1">
      <c r="A8" s="219" t="s">
        <v>75</v>
      </c>
      <c r="B8" s="225">
        <f>D8+BH8+DG8</f>
        <v>107907</v>
      </c>
      <c r="C8" s="224">
        <f>F8+BI8+DH8</f>
        <v>9.98</v>
      </c>
      <c r="D8" s="225">
        <f aca="true" t="shared" si="21" ref="D8:F8">M8+AB8</f>
        <v>58253</v>
      </c>
      <c r="E8" s="226">
        <f t="shared" si="21"/>
        <v>1604.8</v>
      </c>
      <c r="F8" s="224">
        <f t="shared" si="21"/>
        <v>5.87</v>
      </c>
      <c r="G8" s="224">
        <f aca="true" t="shared" si="22" ref="G8:G18">P8+AE8</f>
        <v>1604.7</v>
      </c>
      <c r="H8" s="223">
        <f t="shared" si="1"/>
        <v>447</v>
      </c>
      <c r="I8" s="224">
        <f t="shared" si="2"/>
        <v>0.77</v>
      </c>
      <c r="J8" s="241">
        <f t="shared" si="3"/>
        <v>-0.1</v>
      </c>
      <c r="K8" s="242">
        <f t="shared" si="4"/>
        <v>0</v>
      </c>
      <c r="L8" s="246" t="s">
        <v>75</v>
      </c>
      <c r="M8" s="226">
        <v>14786</v>
      </c>
      <c r="N8" s="247">
        <v>154.2</v>
      </c>
      <c r="O8" s="244">
        <f>Q8+S8+U8+W8+Y8</f>
        <v>1.66</v>
      </c>
      <c r="P8" s="244">
        <f>R8+T8+V8+X8+Z8</f>
        <v>206.2</v>
      </c>
      <c r="Q8" s="254">
        <v>0.8</v>
      </c>
      <c r="R8" s="255">
        <v>104</v>
      </c>
      <c r="S8" s="255">
        <v>0.15</v>
      </c>
      <c r="T8" s="256">
        <v>7.5</v>
      </c>
      <c r="U8" s="255">
        <v>0.2</v>
      </c>
      <c r="V8" s="256">
        <v>19</v>
      </c>
      <c r="W8" s="255">
        <v>0.01</v>
      </c>
      <c r="X8" s="255">
        <v>0.7</v>
      </c>
      <c r="Y8" s="267">
        <v>0.5</v>
      </c>
      <c r="Z8" s="244">
        <v>75</v>
      </c>
      <c r="AA8" s="268" t="s">
        <v>75</v>
      </c>
      <c r="AB8" s="226">
        <f aca="true" t="shared" si="23" ref="AB8:AB18">AH8+AL8+AQ8+AU8+AY8+BC8</f>
        <v>43467</v>
      </c>
      <c r="AC8" s="226">
        <f aca="true" t="shared" si="24" ref="AC8:AE8">AI8+AM8+AR8+AV8+AZ8+BD8</f>
        <v>1450.6</v>
      </c>
      <c r="AD8" s="264">
        <f t="shared" si="24"/>
        <v>4.21</v>
      </c>
      <c r="AE8" s="264">
        <f t="shared" si="24"/>
        <v>1398.5</v>
      </c>
      <c r="AF8" s="266">
        <f t="shared" si="8"/>
        <v>-52.1</v>
      </c>
      <c r="AG8" s="270">
        <f t="shared" si="9"/>
        <v>-3.59</v>
      </c>
      <c r="AH8" s="226">
        <v>5100</v>
      </c>
      <c r="AI8" s="274">
        <v>211</v>
      </c>
      <c r="AJ8" s="275">
        <v>0.48</v>
      </c>
      <c r="AK8" s="266">
        <v>216</v>
      </c>
      <c r="AL8" s="274">
        <v>31677</v>
      </c>
      <c r="AM8" s="274">
        <v>1146.6</v>
      </c>
      <c r="AN8" s="276">
        <v>3</v>
      </c>
      <c r="AO8" s="292">
        <v>1045</v>
      </c>
      <c r="AP8" s="290" t="s">
        <v>75</v>
      </c>
      <c r="AQ8" s="226">
        <v>2000</v>
      </c>
      <c r="AR8" s="274">
        <v>50</v>
      </c>
      <c r="AS8" s="276">
        <v>0.3</v>
      </c>
      <c r="AT8" s="293">
        <v>79.5</v>
      </c>
      <c r="AU8" s="226">
        <v>1200</v>
      </c>
      <c r="AV8" s="274">
        <v>5</v>
      </c>
      <c r="AW8" s="226">
        <v>0.13</v>
      </c>
      <c r="AX8" s="295">
        <v>21</v>
      </c>
      <c r="AY8" s="226">
        <v>1600</v>
      </c>
      <c r="AZ8" s="226">
        <v>28</v>
      </c>
      <c r="BA8" s="226">
        <v>0.15</v>
      </c>
      <c r="BB8" s="303">
        <v>22</v>
      </c>
      <c r="BC8" s="274">
        <v>1890</v>
      </c>
      <c r="BD8" s="274">
        <v>10</v>
      </c>
      <c r="BE8" s="276">
        <v>0.15</v>
      </c>
      <c r="BF8" s="316">
        <v>15</v>
      </c>
      <c r="BG8" s="227" t="s">
        <v>75</v>
      </c>
      <c r="BH8" s="313">
        <f>BJ8+BU8</f>
        <v>45313</v>
      </c>
      <c r="BI8" s="314">
        <f>BN8+BV8</f>
        <v>3.93</v>
      </c>
      <c r="BJ8" s="315">
        <f>BK8+BL8+BM8</f>
        <v>1567</v>
      </c>
      <c r="BK8" s="226">
        <v>1268</v>
      </c>
      <c r="BL8" s="226">
        <v>0</v>
      </c>
      <c r="BM8" s="225">
        <v>299</v>
      </c>
      <c r="BN8" s="319">
        <f t="shared" si="14"/>
        <v>0.23</v>
      </c>
      <c r="BO8" s="276">
        <v>0.02</v>
      </c>
      <c r="BP8" s="322">
        <v>0.8</v>
      </c>
      <c r="BQ8" s="276">
        <v>0.15</v>
      </c>
      <c r="BR8" s="256">
        <v>7.5</v>
      </c>
      <c r="BS8" s="255">
        <v>0.06</v>
      </c>
      <c r="BT8" s="255">
        <v>83</v>
      </c>
      <c r="BU8" s="340">
        <f>BW8+CE8+CI8+CM8+CQ8+CV8+CZ8+DD8</f>
        <v>43746</v>
      </c>
      <c r="BV8" s="314">
        <f>BY8+CG8+CO8+CS8+CX8+DE8+DB8+CK8</f>
        <v>3.7</v>
      </c>
      <c r="BW8" s="226">
        <v>12956</v>
      </c>
      <c r="BX8" s="226">
        <v>159.1</v>
      </c>
      <c r="BY8" s="226">
        <f>CA8+CC8</f>
        <v>1.3</v>
      </c>
      <c r="BZ8" s="227" t="s">
        <v>75</v>
      </c>
      <c r="CA8" s="341">
        <v>0.3</v>
      </c>
      <c r="CB8" s="342">
        <v>39</v>
      </c>
      <c r="CC8" s="346">
        <v>1</v>
      </c>
      <c r="CD8" s="347">
        <v>1200</v>
      </c>
      <c r="CE8" s="348">
        <v>4500</v>
      </c>
      <c r="CF8" s="274">
        <v>56.5</v>
      </c>
      <c r="CG8" s="341">
        <v>0.45</v>
      </c>
      <c r="CH8" s="347">
        <v>62</v>
      </c>
      <c r="CI8" s="226">
        <v>0</v>
      </c>
      <c r="CJ8" s="274"/>
      <c r="CK8" s="341">
        <v>0.05</v>
      </c>
      <c r="CL8" s="347">
        <v>70</v>
      </c>
      <c r="CM8" s="226">
        <v>5400</v>
      </c>
      <c r="CN8" s="274">
        <v>60.8</v>
      </c>
      <c r="CO8" s="357">
        <v>0.6</v>
      </c>
      <c r="CP8" s="347">
        <v>83</v>
      </c>
      <c r="CQ8" s="226"/>
      <c r="CR8" s="226"/>
      <c r="CS8" s="339"/>
      <c r="CT8" s="225"/>
      <c r="CU8" s="227" t="s">
        <v>75</v>
      </c>
      <c r="CV8" s="226">
        <v>1000</v>
      </c>
      <c r="CW8" s="274">
        <v>2.3</v>
      </c>
      <c r="CX8" s="372">
        <v>0.05</v>
      </c>
      <c r="CY8" s="351">
        <v>2.9</v>
      </c>
      <c r="CZ8" s="347">
        <v>16400</v>
      </c>
      <c r="DA8" s="274">
        <v>1114.8</v>
      </c>
      <c r="DB8" s="339">
        <v>0.8</v>
      </c>
      <c r="DC8" s="225">
        <v>800</v>
      </c>
      <c r="DD8" s="226">
        <v>3490</v>
      </c>
      <c r="DE8" s="350">
        <v>0.45</v>
      </c>
      <c r="DF8" s="350">
        <v>0.3</v>
      </c>
      <c r="DG8" s="226">
        <v>4341</v>
      </c>
      <c r="DH8" s="226">
        <f>DI8+DJ8</f>
        <v>0.18</v>
      </c>
      <c r="DI8" s="339">
        <v>0.08</v>
      </c>
      <c r="DJ8" s="339">
        <f t="shared" si="20"/>
        <v>0.1</v>
      </c>
      <c r="DK8" s="339">
        <v>0.1</v>
      </c>
      <c r="DL8" s="339"/>
      <c r="DM8" s="339"/>
    </row>
    <row r="9" spans="1:117" s="210" customFormat="1" ht="18" customHeight="1">
      <c r="A9" s="219" t="s">
        <v>76</v>
      </c>
      <c r="B9" s="225">
        <f aca="true" t="shared" si="25" ref="B9:B18">D9+BH9+DG9</f>
        <v>484962</v>
      </c>
      <c r="C9" s="224">
        <f aca="true" t="shared" si="26" ref="C9:C18">F9+BI9+DH9</f>
        <v>53.45</v>
      </c>
      <c r="D9" s="225">
        <f aca="true" t="shared" si="27" ref="D9:D18">M9+AB9</f>
        <v>262656</v>
      </c>
      <c r="E9" s="226">
        <f aca="true" t="shared" si="28" ref="E9:E18">N9+AC9</f>
        <v>7350.7</v>
      </c>
      <c r="F9" s="224">
        <f aca="true" t="shared" si="29" ref="F8:F18">O9+AD9</f>
        <v>28.73</v>
      </c>
      <c r="G9" s="224">
        <f t="shared" si="22"/>
        <v>7916.3</v>
      </c>
      <c r="H9" s="223">
        <f t="shared" si="1"/>
        <v>24644</v>
      </c>
      <c r="I9" s="224">
        <f t="shared" si="2"/>
        <v>9.38</v>
      </c>
      <c r="J9" s="241">
        <f t="shared" si="3"/>
        <v>565.6</v>
      </c>
      <c r="K9" s="242">
        <f t="shared" si="4"/>
        <v>7.7</v>
      </c>
      <c r="L9" s="246" t="s">
        <v>76</v>
      </c>
      <c r="M9" s="226">
        <v>61768</v>
      </c>
      <c r="N9" s="247">
        <v>729.7</v>
      </c>
      <c r="O9" s="244">
        <f aca="true" t="shared" si="30" ref="O9:O18">Q9+S9+U9+W9+Y9</f>
        <v>8.7</v>
      </c>
      <c r="P9" s="244">
        <f aca="true" t="shared" si="31" ref="P9:P18">R9+T9+V9+X9+Z9</f>
        <v>1067.8</v>
      </c>
      <c r="Q9" s="254">
        <v>3.5</v>
      </c>
      <c r="R9" s="255">
        <v>332</v>
      </c>
      <c r="S9" s="255">
        <v>0.25</v>
      </c>
      <c r="T9" s="256">
        <v>12.5</v>
      </c>
      <c r="U9" s="255">
        <v>0.35</v>
      </c>
      <c r="V9" s="256">
        <v>33.3</v>
      </c>
      <c r="W9" s="255"/>
      <c r="X9" s="255"/>
      <c r="Y9" s="267">
        <v>4.6</v>
      </c>
      <c r="Z9" s="255">
        <v>690</v>
      </c>
      <c r="AA9" s="268" t="s">
        <v>76</v>
      </c>
      <c r="AB9" s="226">
        <f t="shared" si="23"/>
        <v>200887.5</v>
      </c>
      <c r="AC9" s="226">
        <f aca="true" t="shared" si="32" ref="AC9:AC18">AI9+AM9+AR9+AV9+AZ9+BD9</f>
        <v>6621</v>
      </c>
      <c r="AD9" s="264">
        <f aca="true" t="shared" si="33" ref="AD9:AD18">AJ9+AN9+AS9+AW9+BA9+BE9</f>
        <v>20.03</v>
      </c>
      <c r="AE9" s="264">
        <f aca="true" t="shared" si="34" ref="AE9:AE18">AK9+AO9+AT9+AX9+BB9+BF9</f>
        <v>6848.5</v>
      </c>
      <c r="AF9" s="266">
        <f t="shared" si="8"/>
        <v>227.5</v>
      </c>
      <c r="AG9" s="270">
        <f t="shared" si="9"/>
        <v>3.44</v>
      </c>
      <c r="AH9" s="226">
        <v>6948</v>
      </c>
      <c r="AI9" s="274">
        <v>301</v>
      </c>
      <c r="AJ9" s="275">
        <v>0.62</v>
      </c>
      <c r="AK9" s="266">
        <v>279</v>
      </c>
      <c r="AL9" s="274">
        <v>191066.5</v>
      </c>
      <c r="AM9" s="274">
        <v>6290</v>
      </c>
      <c r="AN9" s="276">
        <v>19</v>
      </c>
      <c r="AO9" s="292">
        <v>6520</v>
      </c>
      <c r="AP9" s="290" t="s">
        <v>76</v>
      </c>
      <c r="AQ9" s="226"/>
      <c r="AR9" s="274"/>
      <c r="AS9" s="276"/>
      <c r="AT9" s="293"/>
      <c r="AU9" s="226">
        <v>165</v>
      </c>
      <c r="AV9" s="274">
        <v>13</v>
      </c>
      <c r="AW9" s="226">
        <v>0.05</v>
      </c>
      <c r="AX9" s="295">
        <v>8</v>
      </c>
      <c r="AY9" s="226">
        <v>570</v>
      </c>
      <c r="AZ9" s="226">
        <v>9</v>
      </c>
      <c r="BA9" s="226">
        <v>0.12</v>
      </c>
      <c r="BB9" s="303">
        <v>17.5</v>
      </c>
      <c r="BC9" s="274">
        <v>2138</v>
      </c>
      <c r="BD9" s="274">
        <v>8</v>
      </c>
      <c r="BE9" s="276">
        <v>0.24</v>
      </c>
      <c r="BF9" s="316">
        <v>24</v>
      </c>
      <c r="BG9" s="227" t="s">
        <v>76</v>
      </c>
      <c r="BH9" s="313">
        <f aca="true" t="shared" si="35" ref="BH9:BH18">BJ9+BU9</f>
        <v>220260</v>
      </c>
      <c r="BI9" s="314">
        <f aca="true" t="shared" si="36" ref="BI9:BI18">BN9+BV9</f>
        <v>23.62</v>
      </c>
      <c r="BJ9" s="315">
        <f aca="true" t="shared" si="37" ref="BJ9:BJ18">BK9+BL9+BM9</f>
        <v>13741</v>
      </c>
      <c r="BK9" s="226">
        <v>0</v>
      </c>
      <c r="BL9" s="226">
        <v>13418</v>
      </c>
      <c r="BM9" s="225">
        <v>323</v>
      </c>
      <c r="BN9" s="319">
        <f t="shared" si="14"/>
        <v>1.83</v>
      </c>
      <c r="BO9" s="276">
        <v>0.03</v>
      </c>
      <c r="BP9" s="322">
        <v>1.2</v>
      </c>
      <c r="BQ9" s="276"/>
      <c r="BR9" s="256"/>
      <c r="BS9" s="255">
        <v>1.8</v>
      </c>
      <c r="BT9" s="255">
        <v>2492</v>
      </c>
      <c r="BU9" s="340">
        <f aca="true" t="shared" si="38" ref="BU9:BU18">BW9+CE9+CI9+CM9+CQ9+CV9+CZ9+DD9</f>
        <v>206519</v>
      </c>
      <c r="BV9" s="314">
        <f aca="true" t="shared" si="39" ref="BV9:BV18">BY9+CG9+CO9+CS9+CX9+DE9+DB9+CK9</f>
        <v>21.79</v>
      </c>
      <c r="BW9" s="226">
        <v>99517</v>
      </c>
      <c r="BX9" s="226">
        <v>978</v>
      </c>
      <c r="BY9" s="226">
        <f aca="true" t="shared" si="40" ref="BY9:BY18">CA9+CC9</f>
        <v>10</v>
      </c>
      <c r="BZ9" s="227" t="s">
        <v>76</v>
      </c>
      <c r="CA9" s="341">
        <v>2</v>
      </c>
      <c r="CB9" s="342">
        <v>260</v>
      </c>
      <c r="CC9" s="342">
        <v>8</v>
      </c>
      <c r="CD9" s="347">
        <v>9600</v>
      </c>
      <c r="CE9" s="348">
        <v>75300</v>
      </c>
      <c r="CF9" s="274">
        <v>1050</v>
      </c>
      <c r="CG9" s="341">
        <v>8.26</v>
      </c>
      <c r="CH9" s="347">
        <v>1135</v>
      </c>
      <c r="CI9" s="226">
        <v>12680</v>
      </c>
      <c r="CJ9" s="274">
        <v>1764</v>
      </c>
      <c r="CK9" s="341">
        <v>1.8</v>
      </c>
      <c r="CL9" s="347">
        <v>2810</v>
      </c>
      <c r="CM9" s="226">
        <v>1602</v>
      </c>
      <c r="CN9" s="274">
        <v>18.4</v>
      </c>
      <c r="CO9" s="357">
        <v>0.3</v>
      </c>
      <c r="CP9" s="347">
        <v>40</v>
      </c>
      <c r="CQ9" s="226"/>
      <c r="CR9" s="226"/>
      <c r="CS9" s="339"/>
      <c r="CT9" s="225"/>
      <c r="CU9" s="227" t="s">
        <v>76</v>
      </c>
      <c r="CV9" s="226">
        <v>8151</v>
      </c>
      <c r="CW9" s="274">
        <v>35.4</v>
      </c>
      <c r="CX9" s="372">
        <v>0.58</v>
      </c>
      <c r="CY9" s="351">
        <v>18.2</v>
      </c>
      <c r="CZ9" s="347">
        <v>4259</v>
      </c>
      <c r="DA9" s="274">
        <v>638.9</v>
      </c>
      <c r="DB9" s="339">
        <v>0.2</v>
      </c>
      <c r="DC9" s="225">
        <v>200</v>
      </c>
      <c r="DD9" s="226">
        <v>5010</v>
      </c>
      <c r="DE9" s="350">
        <v>0.65</v>
      </c>
      <c r="DF9" s="350">
        <v>0.5</v>
      </c>
      <c r="DG9" s="226">
        <v>2046</v>
      </c>
      <c r="DH9" s="226">
        <f aca="true" t="shared" si="41" ref="DH9:DH18">DI9+DJ9</f>
        <v>1.1</v>
      </c>
      <c r="DI9" s="339">
        <v>0.5</v>
      </c>
      <c r="DJ9" s="339">
        <f t="shared" si="20"/>
        <v>0.6</v>
      </c>
      <c r="DK9" s="339">
        <v>0.1</v>
      </c>
      <c r="DL9" s="339">
        <v>0.05</v>
      </c>
      <c r="DM9" s="339">
        <v>0.45</v>
      </c>
    </row>
    <row r="10" spans="1:117" s="210" customFormat="1" ht="18" customHeight="1">
      <c r="A10" s="219" t="s">
        <v>77</v>
      </c>
      <c r="B10" s="225">
        <f t="shared" si="25"/>
        <v>222090</v>
      </c>
      <c r="C10" s="224">
        <f t="shared" si="26"/>
        <v>23.4</v>
      </c>
      <c r="D10" s="225">
        <f t="shared" si="27"/>
        <v>81947</v>
      </c>
      <c r="E10" s="226">
        <f t="shared" si="28"/>
        <v>2448.9</v>
      </c>
      <c r="F10" s="224">
        <f t="shared" si="29"/>
        <v>8.17</v>
      </c>
      <c r="G10" s="224">
        <f t="shared" si="22"/>
        <v>2421.5</v>
      </c>
      <c r="H10" s="223">
        <f t="shared" si="1"/>
        <v>-247</v>
      </c>
      <c r="I10" s="224">
        <f t="shared" si="2"/>
        <v>-0.3</v>
      </c>
      <c r="J10" s="241">
        <f t="shared" si="3"/>
        <v>-27.4</v>
      </c>
      <c r="K10" s="242">
        <f t="shared" si="4"/>
        <v>-1.1</v>
      </c>
      <c r="L10" s="246" t="s">
        <v>77</v>
      </c>
      <c r="M10" s="226">
        <v>19506</v>
      </c>
      <c r="N10" s="247">
        <v>289.9</v>
      </c>
      <c r="O10" s="244">
        <f t="shared" si="30"/>
        <v>1.85</v>
      </c>
      <c r="P10" s="244">
        <f t="shared" si="31"/>
        <v>225.5</v>
      </c>
      <c r="Q10" s="254">
        <v>0.8</v>
      </c>
      <c r="R10" s="255">
        <v>94</v>
      </c>
      <c r="S10" s="255">
        <v>0.15</v>
      </c>
      <c r="T10" s="256">
        <v>7.5</v>
      </c>
      <c r="U10" s="255">
        <v>0.2</v>
      </c>
      <c r="V10" s="256">
        <v>19</v>
      </c>
      <c r="W10" s="255"/>
      <c r="X10" s="255"/>
      <c r="Y10" s="267">
        <v>0.7</v>
      </c>
      <c r="Z10" s="255">
        <v>105</v>
      </c>
      <c r="AA10" s="268" t="s">
        <v>77</v>
      </c>
      <c r="AB10" s="226">
        <f t="shared" si="23"/>
        <v>62441.4</v>
      </c>
      <c r="AC10" s="226">
        <f t="shared" si="32"/>
        <v>2159</v>
      </c>
      <c r="AD10" s="264">
        <f t="shared" si="33"/>
        <v>6.32</v>
      </c>
      <c r="AE10" s="264">
        <f t="shared" si="34"/>
        <v>2196</v>
      </c>
      <c r="AF10" s="266">
        <f t="shared" si="8"/>
        <v>37</v>
      </c>
      <c r="AG10" s="270">
        <f t="shared" si="9"/>
        <v>1.71</v>
      </c>
      <c r="AH10" s="226">
        <v>16012</v>
      </c>
      <c r="AI10" s="274">
        <v>738</v>
      </c>
      <c r="AJ10" s="275">
        <v>1.6</v>
      </c>
      <c r="AK10" s="266">
        <v>720</v>
      </c>
      <c r="AL10" s="274">
        <v>38793.4</v>
      </c>
      <c r="AM10" s="274">
        <v>1330</v>
      </c>
      <c r="AN10" s="276">
        <v>3.8</v>
      </c>
      <c r="AO10" s="292">
        <v>1350</v>
      </c>
      <c r="AP10" s="290" t="s">
        <v>77</v>
      </c>
      <c r="AQ10" s="226"/>
      <c r="AR10" s="274"/>
      <c r="AS10" s="276"/>
      <c r="AT10" s="293"/>
      <c r="AU10" s="226">
        <v>1536</v>
      </c>
      <c r="AV10" s="274">
        <v>19</v>
      </c>
      <c r="AW10" s="226">
        <v>0.15</v>
      </c>
      <c r="AX10" s="295">
        <v>24</v>
      </c>
      <c r="AY10" s="226">
        <v>5524</v>
      </c>
      <c r="AZ10" s="226">
        <v>66</v>
      </c>
      <c r="BA10" s="226">
        <v>0.55</v>
      </c>
      <c r="BB10" s="303">
        <v>80</v>
      </c>
      <c r="BC10" s="274">
        <v>576</v>
      </c>
      <c r="BD10" s="274">
        <v>6</v>
      </c>
      <c r="BE10" s="276">
        <v>0.22</v>
      </c>
      <c r="BF10" s="316">
        <v>22</v>
      </c>
      <c r="BG10" s="227" t="s">
        <v>77</v>
      </c>
      <c r="BH10" s="313">
        <f t="shared" si="35"/>
        <v>129994</v>
      </c>
      <c r="BI10" s="314">
        <f t="shared" si="36"/>
        <v>13.79</v>
      </c>
      <c r="BJ10" s="315">
        <f t="shared" si="37"/>
        <v>20786</v>
      </c>
      <c r="BK10" s="226">
        <v>1232</v>
      </c>
      <c r="BL10" s="226">
        <v>18530</v>
      </c>
      <c r="BM10" s="225">
        <v>1024</v>
      </c>
      <c r="BN10" s="319">
        <f t="shared" si="14"/>
        <v>2.2</v>
      </c>
      <c r="BO10" s="276">
        <v>0.1</v>
      </c>
      <c r="BP10" s="322">
        <v>4</v>
      </c>
      <c r="BQ10" s="276">
        <v>0.1</v>
      </c>
      <c r="BR10" s="256">
        <v>5</v>
      </c>
      <c r="BS10" s="255">
        <v>2</v>
      </c>
      <c r="BT10" s="255">
        <v>2769</v>
      </c>
      <c r="BU10" s="340">
        <f t="shared" si="38"/>
        <v>109208</v>
      </c>
      <c r="BV10" s="314">
        <f t="shared" si="39"/>
        <v>11.59</v>
      </c>
      <c r="BW10" s="226">
        <v>70300</v>
      </c>
      <c r="BX10" s="226">
        <v>760</v>
      </c>
      <c r="BY10" s="226">
        <f t="shared" si="40"/>
        <v>7.2</v>
      </c>
      <c r="BZ10" s="227" t="s">
        <v>77</v>
      </c>
      <c r="CA10" s="341">
        <v>0.5</v>
      </c>
      <c r="CB10" s="342">
        <v>65</v>
      </c>
      <c r="CC10" s="342">
        <v>6.7</v>
      </c>
      <c r="CD10" s="347">
        <v>8040</v>
      </c>
      <c r="CE10" s="348">
        <v>8100</v>
      </c>
      <c r="CF10" s="274">
        <v>118.3</v>
      </c>
      <c r="CG10" s="341">
        <v>0.85</v>
      </c>
      <c r="CH10" s="347">
        <v>116</v>
      </c>
      <c r="CI10" s="226">
        <v>18670</v>
      </c>
      <c r="CJ10" s="274">
        <v>2897.6</v>
      </c>
      <c r="CK10" s="341">
        <v>2.3</v>
      </c>
      <c r="CL10" s="347">
        <v>3600</v>
      </c>
      <c r="CM10" s="226">
        <v>1533</v>
      </c>
      <c r="CN10" s="274">
        <v>18.1</v>
      </c>
      <c r="CO10" s="357">
        <v>0.2</v>
      </c>
      <c r="CP10" s="347">
        <v>28</v>
      </c>
      <c r="CQ10" s="226"/>
      <c r="CR10" s="226"/>
      <c r="CS10" s="339"/>
      <c r="CT10" s="225"/>
      <c r="CU10" s="227" t="s">
        <v>77</v>
      </c>
      <c r="CV10" s="226">
        <v>2044</v>
      </c>
      <c r="CW10" s="274">
        <v>9.9</v>
      </c>
      <c r="CX10" s="372">
        <v>0.19</v>
      </c>
      <c r="CY10" s="351">
        <v>6.9</v>
      </c>
      <c r="CZ10" s="347">
        <v>796</v>
      </c>
      <c r="DA10" s="274">
        <v>112.2</v>
      </c>
      <c r="DB10" s="339">
        <v>0.05</v>
      </c>
      <c r="DC10" s="225">
        <v>50</v>
      </c>
      <c r="DD10" s="226">
        <v>7765</v>
      </c>
      <c r="DE10" s="350">
        <v>0.8</v>
      </c>
      <c r="DF10" s="350">
        <v>0.7</v>
      </c>
      <c r="DG10" s="226">
        <v>10149</v>
      </c>
      <c r="DH10" s="226">
        <f t="shared" si="41"/>
        <v>1.44</v>
      </c>
      <c r="DI10" s="339">
        <v>0.69</v>
      </c>
      <c r="DJ10" s="339">
        <f t="shared" si="20"/>
        <v>0.75</v>
      </c>
      <c r="DK10" s="339">
        <v>0.2</v>
      </c>
      <c r="DL10" s="339">
        <v>0.2</v>
      </c>
      <c r="DM10" s="339">
        <v>0.35</v>
      </c>
    </row>
    <row r="11" spans="1:117" s="210" customFormat="1" ht="18" customHeight="1">
      <c r="A11" s="219" t="s">
        <v>78</v>
      </c>
      <c r="B11" s="225">
        <f t="shared" si="25"/>
        <v>303319</v>
      </c>
      <c r="C11" s="224">
        <f t="shared" si="26"/>
        <v>30.29</v>
      </c>
      <c r="D11" s="225">
        <f t="shared" si="27"/>
        <v>151800</v>
      </c>
      <c r="E11" s="226">
        <f t="shared" si="28"/>
        <v>4613.4</v>
      </c>
      <c r="F11" s="224">
        <f t="shared" si="29"/>
        <v>15.16</v>
      </c>
      <c r="G11" s="224">
        <f t="shared" si="22"/>
        <v>4757</v>
      </c>
      <c r="H11" s="223">
        <f t="shared" si="1"/>
        <v>-200</v>
      </c>
      <c r="I11" s="224">
        <f t="shared" si="2"/>
        <v>-0.13</v>
      </c>
      <c r="J11" s="241">
        <f t="shared" si="3"/>
        <v>143.6</v>
      </c>
      <c r="K11" s="242">
        <f t="shared" si="4"/>
        <v>3.1</v>
      </c>
      <c r="L11" s="246" t="s">
        <v>78</v>
      </c>
      <c r="M11" s="226">
        <v>25941</v>
      </c>
      <c r="N11" s="248">
        <v>254.7</v>
      </c>
      <c r="O11" s="244">
        <f t="shared" si="30"/>
        <v>2.35</v>
      </c>
      <c r="P11" s="244">
        <f t="shared" si="31"/>
        <v>234</v>
      </c>
      <c r="Q11" s="254">
        <v>1.2</v>
      </c>
      <c r="R11" s="255">
        <v>113</v>
      </c>
      <c r="S11" s="255">
        <v>0.2</v>
      </c>
      <c r="T11" s="256">
        <v>10</v>
      </c>
      <c r="U11" s="255">
        <v>0.5</v>
      </c>
      <c r="V11" s="256">
        <v>47.5</v>
      </c>
      <c r="W11" s="255">
        <v>0.05</v>
      </c>
      <c r="X11" s="255">
        <v>3.5</v>
      </c>
      <c r="Y11" s="267">
        <v>0.4</v>
      </c>
      <c r="Z11" s="255">
        <v>60</v>
      </c>
      <c r="AA11" s="268" t="s">
        <v>78</v>
      </c>
      <c r="AB11" s="226">
        <f t="shared" si="23"/>
        <v>125858.8</v>
      </c>
      <c r="AC11" s="226">
        <f t="shared" si="32"/>
        <v>4358.7</v>
      </c>
      <c r="AD11" s="264">
        <f t="shared" si="33"/>
        <v>12.81</v>
      </c>
      <c r="AE11" s="264">
        <f t="shared" si="34"/>
        <v>4523</v>
      </c>
      <c r="AF11" s="266">
        <f t="shared" si="8"/>
        <v>164.3</v>
      </c>
      <c r="AG11" s="270">
        <f t="shared" si="9"/>
        <v>3.77</v>
      </c>
      <c r="AH11" s="226">
        <v>15002</v>
      </c>
      <c r="AI11" s="274">
        <v>690</v>
      </c>
      <c r="AJ11" s="275">
        <v>1.5</v>
      </c>
      <c r="AK11" s="266">
        <v>675</v>
      </c>
      <c r="AL11" s="274">
        <v>102194.8</v>
      </c>
      <c r="AM11" s="274">
        <v>3509</v>
      </c>
      <c r="AN11" s="276">
        <v>10</v>
      </c>
      <c r="AO11" s="292">
        <v>3650</v>
      </c>
      <c r="AP11" s="290" t="s">
        <v>78</v>
      </c>
      <c r="AQ11" s="226"/>
      <c r="AR11" s="274"/>
      <c r="AS11" s="276"/>
      <c r="AT11" s="293"/>
      <c r="AU11" s="226">
        <v>5402</v>
      </c>
      <c r="AV11" s="274">
        <v>103.4</v>
      </c>
      <c r="AW11" s="226">
        <v>1</v>
      </c>
      <c r="AX11" s="295">
        <v>160</v>
      </c>
      <c r="AY11" s="226">
        <v>2020</v>
      </c>
      <c r="AZ11" s="226">
        <v>38</v>
      </c>
      <c r="BA11" s="226">
        <v>0.16</v>
      </c>
      <c r="BB11" s="303">
        <v>23</v>
      </c>
      <c r="BC11" s="274">
        <v>1240</v>
      </c>
      <c r="BD11" s="274">
        <v>18.3</v>
      </c>
      <c r="BE11" s="276">
        <v>0.15</v>
      </c>
      <c r="BF11" s="316">
        <v>15</v>
      </c>
      <c r="BG11" s="227" t="s">
        <v>78</v>
      </c>
      <c r="BH11" s="313">
        <f t="shared" si="35"/>
        <v>139070</v>
      </c>
      <c r="BI11" s="314">
        <f t="shared" si="36"/>
        <v>13.97</v>
      </c>
      <c r="BJ11" s="315">
        <f t="shared" si="37"/>
        <v>8140</v>
      </c>
      <c r="BK11" s="226">
        <v>3510</v>
      </c>
      <c r="BL11" s="226">
        <v>3128</v>
      </c>
      <c r="BM11" s="225">
        <v>1502</v>
      </c>
      <c r="BN11" s="319">
        <f t="shared" si="14"/>
        <v>0.87</v>
      </c>
      <c r="BO11" s="276">
        <v>0.12</v>
      </c>
      <c r="BP11" s="322">
        <v>4.8</v>
      </c>
      <c r="BQ11" s="276">
        <v>0.3</v>
      </c>
      <c r="BR11" s="256">
        <v>15</v>
      </c>
      <c r="BS11" s="255">
        <v>0.45</v>
      </c>
      <c r="BT11" s="255">
        <v>623</v>
      </c>
      <c r="BU11" s="340">
        <f t="shared" si="38"/>
        <v>130930</v>
      </c>
      <c r="BV11" s="314">
        <f t="shared" si="39"/>
        <v>13.1</v>
      </c>
      <c r="BW11" s="226">
        <v>100020</v>
      </c>
      <c r="BX11" s="226">
        <v>1205</v>
      </c>
      <c r="BY11" s="226">
        <f t="shared" si="40"/>
        <v>10</v>
      </c>
      <c r="BZ11" s="227" t="s">
        <v>78</v>
      </c>
      <c r="CA11" s="341">
        <v>2.8</v>
      </c>
      <c r="CB11" s="342">
        <v>364</v>
      </c>
      <c r="CC11" s="342">
        <v>7.2</v>
      </c>
      <c r="CD11" s="347">
        <v>8640</v>
      </c>
      <c r="CE11" s="348">
        <v>6900</v>
      </c>
      <c r="CF11" s="274">
        <v>91.8</v>
      </c>
      <c r="CG11" s="341">
        <v>0.69</v>
      </c>
      <c r="CH11" s="347">
        <v>95</v>
      </c>
      <c r="CI11" s="226">
        <v>5010</v>
      </c>
      <c r="CJ11" s="274">
        <v>962.6</v>
      </c>
      <c r="CK11" s="341">
        <v>0.5</v>
      </c>
      <c r="CL11" s="347">
        <v>780</v>
      </c>
      <c r="CM11" s="226">
        <v>11610</v>
      </c>
      <c r="CN11" s="274">
        <v>141.9</v>
      </c>
      <c r="CO11" s="357">
        <v>1.2</v>
      </c>
      <c r="CP11" s="347">
        <v>165</v>
      </c>
      <c r="CQ11" s="226">
        <v>0</v>
      </c>
      <c r="CR11" s="226"/>
      <c r="CS11" s="339"/>
      <c r="CT11" s="225"/>
      <c r="CU11" s="227" t="s">
        <v>78</v>
      </c>
      <c r="CV11" s="226">
        <v>2834</v>
      </c>
      <c r="CW11" s="274">
        <v>0.1</v>
      </c>
      <c r="CX11" s="372">
        <v>0.11</v>
      </c>
      <c r="CY11" s="351">
        <v>5</v>
      </c>
      <c r="CZ11" s="347">
        <v>0</v>
      </c>
      <c r="DA11" s="274"/>
      <c r="DB11" s="339">
        <v>0.05</v>
      </c>
      <c r="DC11" s="225">
        <v>50</v>
      </c>
      <c r="DD11" s="226">
        <v>4556</v>
      </c>
      <c r="DE11" s="350">
        <v>0.55</v>
      </c>
      <c r="DF11" s="350">
        <v>0.4</v>
      </c>
      <c r="DG11" s="226">
        <v>12449</v>
      </c>
      <c r="DH11" s="226">
        <f t="shared" si="41"/>
        <v>1.16</v>
      </c>
      <c r="DI11" s="339">
        <v>0.22</v>
      </c>
      <c r="DJ11" s="339">
        <f t="shared" si="20"/>
        <v>0.94</v>
      </c>
      <c r="DK11" s="339">
        <v>0.8</v>
      </c>
      <c r="DL11" s="339">
        <v>0.1</v>
      </c>
      <c r="DM11" s="339">
        <v>0.04</v>
      </c>
    </row>
    <row r="12" spans="1:117" s="210" customFormat="1" ht="18" customHeight="1">
      <c r="A12" s="219" t="s">
        <v>79</v>
      </c>
      <c r="B12" s="225">
        <f t="shared" si="25"/>
        <v>131265</v>
      </c>
      <c r="C12" s="224">
        <f t="shared" si="26"/>
        <v>13.21</v>
      </c>
      <c r="D12" s="225">
        <f t="shared" si="27"/>
        <v>62669</v>
      </c>
      <c r="E12" s="226">
        <f t="shared" si="28"/>
        <v>1971.9</v>
      </c>
      <c r="F12" s="224">
        <f t="shared" si="29"/>
        <v>5.94</v>
      </c>
      <c r="G12" s="224">
        <f t="shared" si="22"/>
        <v>1668.9</v>
      </c>
      <c r="H12" s="223">
        <f t="shared" si="1"/>
        <v>-3269</v>
      </c>
      <c r="I12" s="224">
        <f t="shared" si="2"/>
        <v>-5.22</v>
      </c>
      <c r="J12" s="241">
        <f t="shared" si="3"/>
        <v>-303</v>
      </c>
      <c r="K12" s="242">
        <f t="shared" si="4"/>
        <v>-15.4</v>
      </c>
      <c r="L12" s="246" t="s">
        <v>79</v>
      </c>
      <c r="M12" s="226">
        <v>14298</v>
      </c>
      <c r="N12" s="247">
        <v>159.5</v>
      </c>
      <c r="O12" s="244">
        <f t="shared" si="30"/>
        <v>1.43</v>
      </c>
      <c r="P12" s="244">
        <f t="shared" si="31"/>
        <v>130.9</v>
      </c>
      <c r="Q12" s="254">
        <v>1</v>
      </c>
      <c r="R12" s="255">
        <v>94</v>
      </c>
      <c r="S12" s="255">
        <v>0.15</v>
      </c>
      <c r="T12" s="256">
        <v>7.5</v>
      </c>
      <c r="U12" s="255">
        <v>0.2</v>
      </c>
      <c r="V12" s="256">
        <v>19</v>
      </c>
      <c r="W12" s="255">
        <v>0.02</v>
      </c>
      <c r="X12" s="255">
        <v>1.4</v>
      </c>
      <c r="Y12" s="267">
        <v>0.06</v>
      </c>
      <c r="Z12" s="255">
        <v>9</v>
      </c>
      <c r="AA12" s="268" t="s">
        <v>79</v>
      </c>
      <c r="AB12" s="226">
        <f t="shared" si="23"/>
        <v>48371</v>
      </c>
      <c r="AC12" s="226">
        <f t="shared" si="32"/>
        <v>1812.4</v>
      </c>
      <c r="AD12" s="264">
        <f t="shared" si="33"/>
        <v>4.51</v>
      </c>
      <c r="AE12" s="264">
        <f t="shared" si="34"/>
        <v>1538</v>
      </c>
      <c r="AF12" s="266">
        <f t="shared" si="8"/>
        <v>-274.4</v>
      </c>
      <c r="AG12" s="270">
        <f t="shared" si="9"/>
        <v>-15.14</v>
      </c>
      <c r="AH12" s="226">
        <v>8012</v>
      </c>
      <c r="AI12" s="274">
        <v>372</v>
      </c>
      <c r="AJ12" s="275">
        <v>0.8</v>
      </c>
      <c r="AK12" s="266">
        <v>360</v>
      </c>
      <c r="AL12" s="274">
        <v>35771</v>
      </c>
      <c r="AM12" s="274">
        <v>1322</v>
      </c>
      <c r="AN12" s="276">
        <v>3.1</v>
      </c>
      <c r="AO12" s="292">
        <v>1040</v>
      </c>
      <c r="AP12" s="290" t="s">
        <v>79</v>
      </c>
      <c r="AQ12" s="226">
        <v>3021</v>
      </c>
      <c r="AR12" s="274">
        <v>101.4</v>
      </c>
      <c r="AS12" s="276">
        <v>0.4</v>
      </c>
      <c r="AT12" s="293">
        <v>108</v>
      </c>
      <c r="AU12" s="226">
        <v>203</v>
      </c>
      <c r="AV12" s="274">
        <v>2</v>
      </c>
      <c r="AW12" s="226">
        <v>0.05</v>
      </c>
      <c r="AX12" s="295">
        <v>8</v>
      </c>
      <c r="AY12" s="226">
        <v>1000</v>
      </c>
      <c r="AZ12" s="226">
        <v>13</v>
      </c>
      <c r="BA12" s="226">
        <v>0.12</v>
      </c>
      <c r="BB12" s="303">
        <v>18</v>
      </c>
      <c r="BC12" s="274">
        <v>364</v>
      </c>
      <c r="BD12" s="274">
        <v>2</v>
      </c>
      <c r="BE12" s="276">
        <v>0.04</v>
      </c>
      <c r="BF12" s="316">
        <v>4</v>
      </c>
      <c r="BG12" s="227" t="s">
        <v>79</v>
      </c>
      <c r="BH12" s="313">
        <f t="shared" si="35"/>
        <v>66215</v>
      </c>
      <c r="BI12" s="314">
        <f t="shared" si="36"/>
        <v>7.02</v>
      </c>
      <c r="BJ12" s="315">
        <f t="shared" si="37"/>
        <v>3900</v>
      </c>
      <c r="BK12" s="226"/>
      <c r="BL12" s="226">
        <v>3500</v>
      </c>
      <c r="BM12" s="225">
        <v>400</v>
      </c>
      <c r="BN12" s="319">
        <f t="shared" si="14"/>
        <v>0.45</v>
      </c>
      <c r="BO12" s="276">
        <v>0.04</v>
      </c>
      <c r="BP12" s="322">
        <v>1.6</v>
      </c>
      <c r="BQ12" s="276">
        <v>0.15</v>
      </c>
      <c r="BR12" s="256">
        <v>7.5</v>
      </c>
      <c r="BS12" s="255">
        <v>0.26</v>
      </c>
      <c r="BT12" s="255">
        <v>360</v>
      </c>
      <c r="BU12" s="340">
        <f t="shared" si="38"/>
        <v>62315</v>
      </c>
      <c r="BV12" s="314">
        <f t="shared" si="39"/>
        <v>6.57</v>
      </c>
      <c r="BW12" s="226">
        <v>40461</v>
      </c>
      <c r="BX12" s="226">
        <v>512</v>
      </c>
      <c r="BY12" s="226">
        <f t="shared" si="40"/>
        <v>4.3</v>
      </c>
      <c r="BZ12" s="227" t="s">
        <v>79</v>
      </c>
      <c r="CA12" s="341">
        <v>0.8</v>
      </c>
      <c r="CB12" s="342">
        <v>104</v>
      </c>
      <c r="CC12" s="342">
        <v>3.5</v>
      </c>
      <c r="CD12" s="347">
        <v>4200</v>
      </c>
      <c r="CE12" s="348">
        <v>5700</v>
      </c>
      <c r="CF12" s="274">
        <v>76.6</v>
      </c>
      <c r="CG12" s="341">
        <v>0.43</v>
      </c>
      <c r="CH12" s="347">
        <v>60</v>
      </c>
      <c r="CI12" s="226">
        <v>3225</v>
      </c>
      <c r="CJ12" s="274">
        <v>532.4</v>
      </c>
      <c r="CK12" s="341">
        <v>0.6</v>
      </c>
      <c r="CL12" s="347">
        <v>930</v>
      </c>
      <c r="CM12" s="226">
        <v>5003</v>
      </c>
      <c r="CN12" s="274">
        <v>59.2</v>
      </c>
      <c r="CO12" s="357">
        <v>0.5</v>
      </c>
      <c r="CP12" s="347">
        <v>68</v>
      </c>
      <c r="CQ12" s="226"/>
      <c r="CR12" s="226"/>
      <c r="CS12" s="339"/>
      <c r="CT12" s="225"/>
      <c r="CU12" s="227" t="s">
        <v>79</v>
      </c>
      <c r="CV12" s="226">
        <v>5837</v>
      </c>
      <c r="CW12" s="274">
        <v>44</v>
      </c>
      <c r="CX12" s="372">
        <v>0.44</v>
      </c>
      <c r="CY12" s="351">
        <v>17.8</v>
      </c>
      <c r="CZ12" s="347"/>
      <c r="DA12" s="274"/>
      <c r="DB12" s="339"/>
      <c r="DC12" s="225"/>
      <c r="DD12" s="226">
        <v>2089</v>
      </c>
      <c r="DE12" s="350">
        <v>0.3</v>
      </c>
      <c r="DF12" s="350">
        <v>0.2</v>
      </c>
      <c r="DG12" s="226">
        <v>2381</v>
      </c>
      <c r="DH12" s="226">
        <f t="shared" si="41"/>
        <v>0.25</v>
      </c>
      <c r="DI12" s="339">
        <v>0.18</v>
      </c>
      <c r="DJ12" s="339">
        <f t="shared" si="20"/>
        <v>0.07</v>
      </c>
      <c r="DK12" s="339">
        <v>0.05</v>
      </c>
      <c r="DL12" s="339">
        <v>0.02</v>
      </c>
      <c r="DM12" s="339"/>
    </row>
    <row r="13" spans="1:117" s="210" customFormat="1" ht="18" customHeight="1">
      <c r="A13" s="219" t="s">
        <v>80</v>
      </c>
      <c r="B13" s="225">
        <f t="shared" si="25"/>
        <v>89831</v>
      </c>
      <c r="C13" s="224">
        <f t="shared" si="26"/>
        <v>8.25</v>
      </c>
      <c r="D13" s="225">
        <f t="shared" si="27"/>
        <v>59757</v>
      </c>
      <c r="E13" s="226">
        <f t="shared" si="28"/>
        <v>1784.3</v>
      </c>
      <c r="F13" s="224">
        <f t="shared" si="29"/>
        <v>5.73</v>
      </c>
      <c r="G13" s="224">
        <f t="shared" si="22"/>
        <v>1812.4</v>
      </c>
      <c r="H13" s="223">
        <f t="shared" si="1"/>
        <v>-2457</v>
      </c>
      <c r="I13" s="224">
        <f t="shared" si="2"/>
        <v>-4.11</v>
      </c>
      <c r="J13" s="241">
        <f t="shared" si="3"/>
        <v>28.1</v>
      </c>
      <c r="K13" s="242">
        <f t="shared" si="4"/>
        <v>1.6</v>
      </c>
      <c r="L13" s="246" t="s">
        <v>80</v>
      </c>
      <c r="M13" s="226">
        <v>15466</v>
      </c>
      <c r="N13" s="249">
        <v>213.3</v>
      </c>
      <c r="O13" s="244">
        <f t="shared" si="30"/>
        <v>1.28</v>
      </c>
      <c r="P13" s="244">
        <f t="shared" si="31"/>
        <v>116.4</v>
      </c>
      <c r="Q13" s="254">
        <v>0.8</v>
      </c>
      <c r="R13" s="255">
        <v>76</v>
      </c>
      <c r="S13" s="255">
        <v>0.15</v>
      </c>
      <c r="T13" s="256">
        <v>7.5</v>
      </c>
      <c r="U13" s="255">
        <v>0.2</v>
      </c>
      <c r="V13" s="256">
        <v>19</v>
      </c>
      <c r="W13" s="255">
        <v>0.07</v>
      </c>
      <c r="X13" s="255">
        <v>4.9</v>
      </c>
      <c r="Y13" s="267">
        <v>0.06</v>
      </c>
      <c r="Z13" s="255">
        <v>9</v>
      </c>
      <c r="AA13" s="268" t="s">
        <v>80</v>
      </c>
      <c r="AB13" s="226">
        <f t="shared" si="23"/>
        <v>44290.5</v>
      </c>
      <c r="AC13" s="226">
        <f t="shared" si="32"/>
        <v>1571</v>
      </c>
      <c r="AD13" s="264">
        <f t="shared" si="33"/>
        <v>4.45</v>
      </c>
      <c r="AE13" s="264">
        <f t="shared" si="34"/>
        <v>1696</v>
      </c>
      <c r="AF13" s="266">
        <f t="shared" si="8"/>
        <v>125</v>
      </c>
      <c r="AG13" s="270">
        <f t="shared" si="9"/>
        <v>7.96</v>
      </c>
      <c r="AH13" s="226">
        <v>16010</v>
      </c>
      <c r="AI13" s="274">
        <v>735</v>
      </c>
      <c r="AJ13" s="275">
        <v>1.6</v>
      </c>
      <c r="AK13" s="266">
        <v>720</v>
      </c>
      <c r="AL13" s="274">
        <v>23972.5</v>
      </c>
      <c r="AM13" s="274">
        <v>774</v>
      </c>
      <c r="AN13" s="276">
        <v>2.4</v>
      </c>
      <c r="AO13" s="292">
        <v>900</v>
      </c>
      <c r="AP13" s="290" t="s">
        <v>80</v>
      </c>
      <c r="AQ13" s="226">
        <v>510</v>
      </c>
      <c r="AR13" s="274">
        <v>15</v>
      </c>
      <c r="AS13" s="276">
        <v>0.07</v>
      </c>
      <c r="AT13" s="293">
        <v>18.5</v>
      </c>
      <c r="AU13" s="226">
        <v>1610</v>
      </c>
      <c r="AV13" s="274">
        <v>18</v>
      </c>
      <c r="AW13" s="226">
        <v>0.16</v>
      </c>
      <c r="AX13" s="295">
        <v>26</v>
      </c>
      <c r="AY13" s="226">
        <v>1810</v>
      </c>
      <c r="AZ13" s="226">
        <v>28</v>
      </c>
      <c r="BA13" s="226">
        <v>0.18</v>
      </c>
      <c r="BB13" s="303">
        <v>27.5</v>
      </c>
      <c r="BC13" s="274">
        <v>378</v>
      </c>
      <c r="BD13" s="274">
        <v>1</v>
      </c>
      <c r="BE13" s="276">
        <v>0.04</v>
      </c>
      <c r="BF13" s="316">
        <v>4</v>
      </c>
      <c r="BG13" s="227" t="s">
        <v>80</v>
      </c>
      <c r="BH13" s="313">
        <f t="shared" si="35"/>
        <v>26451</v>
      </c>
      <c r="BI13" s="314">
        <f t="shared" si="36"/>
        <v>2.37</v>
      </c>
      <c r="BJ13" s="315">
        <f t="shared" si="37"/>
        <v>6406</v>
      </c>
      <c r="BK13" s="226">
        <v>1090</v>
      </c>
      <c r="BL13" s="226">
        <v>1316</v>
      </c>
      <c r="BM13" s="225">
        <v>4000</v>
      </c>
      <c r="BN13" s="319">
        <f t="shared" si="14"/>
        <v>0.57</v>
      </c>
      <c r="BO13" s="276">
        <v>0.3</v>
      </c>
      <c r="BP13" s="322">
        <v>12</v>
      </c>
      <c r="BQ13" s="276">
        <v>0.15</v>
      </c>
      <c r="BR13" s="256">
        <v>7.5</v>
      </c>
      <c r="BS13" s="255">
        <v>0.12</v>
      </c>
      <c r="BT13" s="255">
        <v>166</v>
      </c>
      <c r="BU13" s="340">
        <f t="shared" si="38"/>
        <v>20045</v>
      </c>
      <c r="BV13" s="314">
        <f t="shared" si="39"/>
        <v>1.8</v>
      </c>
      <c r="BW13" s="226">
        <v>13120</v>
      </c>
      <c r="BX13" s="226">
        <v>1036</v>
      </c>
      <c r="BY13" s="226">
        <f t="shared" si="40"/>
        <v>1.1</v>
      </c>
      <c r="BZ13" s="227" t="s">
        <v>80</v>
      </c>
      <c r="CA13" s="341">
        <v>0.5</v>
      </c>
      <c r="CB13" s="342">
        <v>65</v>
      </c>
      <c r="CC13" s="342">
        <v>0.6</v>
      </c>
      <c r="CD13" s="347">
        <v>720</v>
      </c>
      <c r="CE13" s="348">
        <v>25</v>
      </c>
      <c r="CF13" s="274">
        <v>0.2</v>
      </c>
      <c r="CG13" s="341"/>
      <c r="CH13" s="347"/>
      <c r="CI13" s="226">
        <v>1050</v>
      </c>
      <c r="CJ13" s="274">
        <v>136.5</v>
      </c>
      <c r="CK13" s="341">
        <v>0.1</v>
      </c>
      <c r="CL13" s="347">
        <v>155</v>
      </c>
      <c r="CM13" s="226">
        <v>2008</v>
      </c>
      <c r="CN13" s="274">
        <v>25.1</v>
      </c>
      <c r="CO13" s="357">
        <v>0.2</v>
      </c>
      <c r="CP13" s="347">
        <v>28</v>
      </c>
      <c r="CQ13" s="226">
        <v>731</v>
      </c>
      <c r="CR13" s="226">
        <v>219.3</v>
      </c>
      <c r="CS13" s="339">
        <v>0.06</v>
      </c>
      <c r="CT13" s="225">
        <v>180</v>
      </c>
      <c r="CU13" s="227" t="s">
        <v>80</v>
      </c>
      <c r="CV13" s="226">
        <v>451</v>
      </c>
      <c r="CW13" s="274">
        <v>1</v>
      </c>
      <c r="CX13" s="372">
        <v>0.04</v>
      </c>
      <c r="CY13" s="351">
        <v>2.1</v>
      </c>
      <c r="CZ13" s="347"/>
      <c r="DA13" s="274"/>
      <c r="DB13" s="339"/>
      <c r="DC13" s="225"/>
      <c r="DD13" s="226">
        <v>2660</v>
      </c>
      <c r="DE13" s="350">
        <v>0.3</v>
      </c>
      <c r="DF13" s="350">
        <v>0.1</v>
      </c>
      <c r="DG13" s="226">
        <v>3623</v>
      </c>
      <c r="DH13" s="226">
        <f t="shared" si="41"/>
        <v>0.15</v>
      </c>
      <c r="DI13" s="339">
        <v>0.05</v>
      </c>
      <c r="DJ13" s="339">
        <f t="shared" si="20"/>
        <v>0.1</v>
      </c>
      <c r="DK13" s="339">
        <v>0.02</v>
      </c>
      <c r="DL13" s="339">
        <v>0.08</v>
      </c>
      <c r="DM13" s="339"/>
    </row>
    <row r="14" spans="1:117" s="210" customFormat="1" ht="18" customHeight="1">
      <c r="A14" s="219" t="s">
        <v>81</v>
      </c>
      <c r="B14" s="225">
        <f t="shared" si="25"/>
        <v>132575</v>
      </c>
      <c r="C14" s="224">
        <f t="shared" si="26"/>
        <v>12.63</v>
      </c>
      <c r="D14" s="225">
        <f t="shared" si="27"/>
        <v>64857</v>
      </c>
      <c r="E14" s="226">
        <f t="shared" si="28"/>
        <v>1831.5</v>
      </c>
      <c r="F14" s="224">
        <f t="shared" si="29"/>
        <v>6.36</v>
      </c>
      <c r="G14" s="224">
        <f t="shared" si="22"/>
        <v>1800.9</v>
      </c>
      <c r="H14" s="223">
        <f t="shared" si="1"/>
        <v>-1257</v>
      </c>
      <c r="I14" s="224">
        <f t="shared" si="2"/>
        <v>-1.94</v>
      </c>
      <c r="J14" s="241">
        <f t="shared" si="3"/>
        <v>-30.6</v>
      </c>
      <c r="K14" s="242">
        <f t="shared" si="4"/>
        <v>-1.7</v>
      </c>
      <c r="L14" s="246" t="s">
        <v>81</v>
      </c>
      <c r="M14" s="226">
        <v>20137</v>
      </c>
      <c r="N14" s="247">
        <v>211.5</v>
      </c>
      <c r="O14" s="244">
        <f t="shared" si="30"/>
        <v>2.08</v>
      </c>
      <c r="P14" s="244">
        <f t="shared" si="31"/>
        <v>192.9</v>
      </c>
      <c r="Q14" s="254">
        <v>1.5</v>
      </c>
      <c r="R14" s="255">
        <v>142</v>
      </c>
      <c r="S14" s="255">
        <v>0.2</v>
      </c>
      <c r="T14" s="256">
        <v>10</v>
      </c>
      <c r="U14" s="255">
        <v>0.25</v>
      </c>
      <c r="V14" s="256">
        <v>23.8</v>
      </c>
      <c r="W14" s="255">
        <v>0.03</v>
      </c>
      <c r="X14" s="255">
        <v>2.1</v>
      </c>
      <c r="Y14" s="267">
        <v>0.1</v>
      </c>
      <c r="Z14" s="255">
        <v>15</v>
      </c>
      <c r="AA14" s="268" t="s">
        <v>81</v>
      </c>
      <c r="AB14" s="226">
        <f t="shared" si="23"/>
        <v>44719.8</v>
      </c>
      <c r="AC14" s="226">
        <f t="shared" si="32"/>
        <v>1620</v>
      </c>
      <c r="AD14" s="264">
        <f t="shared" si="33"/>
        <v>4.28</v>
      </c>
      <c r="AE14" s="264">
        <f t="shared" si="34"/>
        <v>1608</v>
      </c>
      <c r="AF14" s="266">
        <f t="shared" si="8"/>
        <v>-12</v>
      </c>
      <c r="AG14" s="270">
        <f t="shared" si="9"/>
        <v>-0.74</v>
      </c>
      <c r="AH14" s="226">
        <v>18409</v>
      </c>
      <c r="AI14" s="274">
        <v>823</v>
      </c>
      <c r="AJ14" s="275">
        <v>1.9</v>
      </c>
      <c r="AK14" s="266">
        <v>855</v>
      </c>
      <c r="AL14" s="274">
        <v>21883.8</v>
      </c>
      <c r="AM14" s="274">
        <v>752</v>
      </c>
      <c r="AN14" s="276">
        <v>2</v>
      </c>
      <c r="AO14" s="292">
        <v>690</v>
      </c>
      <c r="AP14" s="290" t="s">
        <v>81</v>
      </c>
      <c r="AQ14" s="226">
        <v>545</v>
      </c>
      <c r="AR14" s="274">
        <v>13</v>
      </c>
      <c r="AS14" s="276">
        <v>0.08</v>
      </c>
      <c r="AT14" s="293">
        <v>22</v>
      </c>
      <c r="AU14" s="226">
        <v>802</v>
      </c>
      <c r="AV14" s="274">
        <v>8</v>
      </c>
      <c r="AW14" s="226">
        <v>0.08</v>
      </c>
      <c r="AX14" s="295">
        <v>13</v>
      </c>
      <c r="AY14" s="226">
        <v>1108</v>
      </c>
      <c r="AZ14" s="226">
        <v>12</v>
      </c>
      <c r="BA14" s="226">
        <v>0.12</v>
      </c>
      <c r="BB14" s="303">
        <v>18</v>
      </c>
      <c r="BC14" s="274">
        <v>1972</v>
      </c>
      <c r="BD14" s="274">
        <v>12</v>
      </c>
      <c r="BE14" s="276">
        <v>0.1</v>
      </c>
      <c r="BF14" s="316">
        <v>10</v>
      </c>
      <c r="BG14" s="227" t="s">
        <v>81</v>
      </c>
      <c r="BH14" s="313">
        <f t="shared" si="35"/>
        <v>54873</v>
      </c>
      <c r="BI14" s="314">
        <f t="shared" si="36"/>
        <v>5.59</v>
      </c>
      <c r="BJ14" s="315">
        <f t="shared" si="37"/>
        <v>9528</v>
      </c>
      <c r="BK14" s="226">
        <v>1098</v>
      </c>
      <c r="BL14" s="226">
        <v>7021</v>
      </c>
      <c r="BM14" s="225">
        <v>1409</v>
      </c>
      <c r="BN14" s="319">
        <f t="shared" si="14"/>
        <v>1.31</v>
      </c>
      <c r="BO14" s="276">
        <v>0.14</v>
      </c>
      <c r="BP14" s="322">
        <v>5.6</v>
      </c>
      <c r="BQ14" s="276">
        <v>0.15</v>
      </c>
      <c r="BR14" s="256">
        <v>7.5</v>
      </c>
      <c r="BS14" s="255">
        <v>1.02</v>
      </c>
      <c r="BT14" s="255">
        <v>1412</v>
      </c>
      <c r="BU14" s="340">
        <f t="shared" si="38"/>
        <v>45345</v>
      </c>
      <c r="BV14" s="314">
        <f t="shared" si="39"/>
        <v>4.28</v>
      </c>
      <c r="BW14" s="226">
        <v>25313</v>
      </c>
      <c r="BX14" s="226">
        <v>234.3</v>
      </c>
      <c r="BY14" s="226">
        <f t="shared" si="40"/>
        <v>3.1</v>
      </c>
      <c r="BZ14" s="227" t="s">
        <v>81</v>
      </c>
      <c r="CA14" s="341">
        <v>0.5</v>
      </c>
      <c r="CB14" s="342">
        <v>65</v>
      </c>
      <c r="CC14" s="349">
        <v>2.6</v>
      </c>
      <c r="CD14" s="347">
        <v>3120</v>
      </c>
      <c r="CE14" s="348">
        <v>4000</v>
      </c>
      <c r="CF14" s="274">
        <v>59</v>
      </c>
      <c r="CG14" s="341">
        <v>0.4</v>
      </c>
      <c r="CH14" s="347">
        <v>55</v>
      </c>
      <c r="CI14" s="226">
        <v>13008</v>
      </c>
      <c r="CJ14" s="274">
        <v>1736.6</v>
      </c>
      <c r="CK14" s="341">
        <v>0.5</v>
      </c>
      <c r="CL14" s="347">
        <v>780</v>
      </c>
      <c r="CM14" s="226">
        <v>497</v>
      </c>
      <c r="CN14" s="274">
        <v>6.4</v>
      </c>
      <c r="CO14" s="357">
        <v>0.05</v>
      </c>
      <c r="CP14" s="347">
        <v>7</v>
      </c>
      <c r="CQ14" s="226"/>
      <c r="CR14" s="226"/>
      <c r="CS14" s="339"/>
      <c r="CT14" s="225"/>
      <c r="CU14" s="227" t="s">
        <v>81</v>
      </c>
      <c r="CV14" s="226">
        <v>1085</v>
      </c>
      <c r="CW14" s="274">
        <v>7.2</v>
      </c>
      <c r="CX14" s="372">
        <v>0.08</v>
      </c>
      <c r="CY14" s="351">
        <v>3.2</v>
      </c>
      <c r="CZ14" s="347">
        <v>536</v>
      </c>
      <c r="DA14" s="274">
        <v>78.4</v>
      </c>
      <c r="DB14" s="339">
        <v>0.05</v>
      </c>
      <c r="DC14" s="225">
        <v>50</v>
      </c>
      <c r="DD14" s="226">
        <v>906</v>
      </c>
      <c r="DE14" s="350">
        <v>0.1</v>
      </c>
      <c r="DF14" s="350">
        <v>0.1</v>
      </c>
      <c r="DG14" s="226">
        <v>12845</v>
      </c>
      <c r="DH14" s="226">
        <f t="shared" si="41"/>
        <v>0.68</v>
      </c>
      <c r="DI14" s="339">
        <v>0.35</v>
      </c>
      <c r="DJ14" s="339">
        <f t="shared" si="20"/>
        <v>0.33</v>
      </c>
      <c r="DK14" s="339">
        <v>0.25</v>
      </c>
      <c r="DL14" s="339">
        <v>0.05</v>
      </c>
      <c r="DM14" s="339">
        <v>0.03</v>
      </c>
    </row>
    <row r="15" spans="1:117" s="210" customFormat="1" ht="18" customHeight="1">
      <c r="A15" s="219" t="s">
        <v>82</v>
      </c>
      <c r="B15" s="225">
        <f t="shared" si="25"/>
        <v>61347</v>
      </c>
      <c r="C15" s="224">
        <f t="shared" si="26"/>
        <v>5.81</v>
      </c>
      <c r="D15" s="225">
        <f t="shared" si="27"/>
        <v>41748</v>
      </c>
      <c r="E15" s="226">
        <f t="shared" si="28"/>
        <v>1190.8</v>
      </c>
      <c r="F15" s="224">
        <f t="shared" si="29"/>
        <v>4.11</v>
      </c>
      <c r="G15" s="224">
        <f t="shared" si="22"/>
        <v>1125.3</v>
      </c>
      <c r="H15" s="223">
        <f t="shared" si="1"/>
        <v>-648</v>
      </c>
      <c r="I15" s="224">
        <f t="shared" si="2"/>
        <v>-1.55</v>
      </c>
      <c r="J15" s="241">
        <f t="shared" si="3"/>
        <v>-65.5</v>
      </c>
      <c r="K15" s="242">
        <f t="shared" si="4"/>
        <v>-5.5</v>
      </c>
      <c r="L15" s="246" t="s">
        <v>82</v>
      </c>
      <c r="M15" s="226">
        <v>13728</v>
      </c>
      <c r="N15" s="247">
        <v>201.8</v>
      </c>
      <c r="O15" s="244">
        <f t="shared" si="30"/>
        <v>1.35</v>
      </c>
      <c r="P15" s="244">
        <f t="shared" si="31"/>
        <v>125.1</v>
      </c>
      <c r="Q15" s="254">
        <v>1</v>
      </c>
      <c r="R15" s="255">
        <v>94</v>
      </c>
      <c r="S15" s="255">
        <v>0.1</v>
      </c>
      <c r="T15" s="256">
        <v>5</v>
      </c>
      <c r="U15" s="255">
        <v>0.15</v>
      </c>
      <c r="V15" s="256">
        <v>14.3</v>
      </c>
      <c r="W15" s="255">
        <v>0.04</v>
      </c>
      <c r="X15" s="255">
        <v>2.8</v>
      </c>
      <c r="Y15" s="267">
        <v>0.06</v>
      </c>
      <c r="Z15" s="255">
        <v>9</v>
      </c>
      <c r="AA15" s="268" t="s">
        <v>82</v>
      </c>
      <c r="AB15" s="226">
        <f t="shared" si="23"/>
        <v>28020.2</v>
      </c>
      <c r="AC15" s="226">
        <f t="shared" si="32"/>
        <v>989</v>
      </c>
      <c r="AD15" s="264">
        <f t="shared" si="33"/>
        <v>2.76</v>
      </c>
      <c r="AE15" s="264">
        <f t="shared" si="34"/>
        <v>1000.2</v>
      </c>
      <c r="AF15" s="266">
        <f t="shared" si="8"/>
        <v>11.2</v>
      </c>
      <c r="AG15" s="270">
        <f t="shared" si="9"/>
        <v>1.13</v>
      </c>
      <c r="AH15" s="226">
        <v>9080</v>
      </c>
      <c r="AI15" s="274">
        <v>416</v>
      </c>
      <c r="AJ15" s="275">
        <v>0.9</v>
      </c>
      <c r="AK15" s="266">
        <v>405</v>
      </c>
      <c r="AL15" s="274">
        <v>14510.2</v>
      </c>
      <c r="AM15" s="274">
        <v>503</v>
      </c>
      <c r="AN15" s="276">
        <v>1.4</v>
      </c>
      <c r="AO15" s="294">
        <v>530</v>
      </c>
      <c r="AP15" s="290" t="s">
        <v>82</v>
      </c>
      <c r="AQ15" s="225"/>
      <c r="AR15" s="274"/>
      <c r="AS15" s="276"/>
      <c r="AT15" s="293"/>
      <c r="AU15" s="226">
        <v>1920</v>
      </c>
      <c r="AV15" s="274">
        <v>26</v>
      </c>
      <c r="AW15" s="226">
        <v>0.2</v>
      </c>
      <c r="AX15" s="295">
        <v>32</v>
      </c>
      <c r="AY15" s="226">
        <v>1610</v>
      </c>
      <c r="AZ15" s="226">
        <v>29</v>
      </c>
      <c r="BA15" s="226">
        <v>0.16</v>
      </c>
      <c r="BB15" s="303">
        <v>23.2</v>
      </c>
      <c r="BC15" s="274">
        <v>900</v>
      </c>
      <c r="BD15" s="274">
        <v>15</v>
      </c>
      <c r="BE15" s="276">
        <v>0.1</v>
      </c>
      <c r="BF15" s="316">
        <v>10</v>
      </c>
      <c r="BG15" s="227" t="s">
        <v>82</v>
      </c>
      <c r="BH15" s="313">
        <f t="shared" si="35"/>
        <v>14670</v>
      </c>
      <c r="BI15" s="314">
        <f t="shared" si="36"/>
        <v>1.47</v>
      </c>
      <c r="BJ15" s="315">
        <f t="shared" si="37"/>
        <v>2626</v>
      </c>
      <c r="BK15" s="226">
        <v>506</v>
      </c>
      <c r="BL15" s="226">
        <v>1400</v>
      </c>
      <c r="BM15" s="225">
        <v>720</v>
      </c>
      <c r="BN15" s="319">
        <f t="shared" si="14"/>
        <v>0.31</v>
      </c>
      <c r="BO15" s="276">
        <v>0.2</v>
      </c>
      <c r="BP15" s="322">
        <v>8</v>
      </c>
      <c r="BQ15" s="276">
        <v>0.05</v>
      </c>
      <c r="BR15" s="256">
        <v>2.5</v>
      </c>
      <c r="BS15" s="255">
        <v>0.06</v>
      </c>
      <c r="BT15" s="255">
        <v>83</v>
      </c>
      <c r="BU15" s="340">
        <f t="shared" si="38"/>
        <v>12043.5</v>
      </c>
      <c r="BV15" s="314">
        <f t="shared" si="39"/>
        <v>1.16</v>
      </c>
      <c r="BW15" s="226">
        <v>8044</v>
      </c>
      <c r="BX15" s="226">
        <v>104</v>
      </c>
      <c r="BY15" s="226">
        <f t="shared" si="40"/>
        <v>0.8</v>
      </c>
      <c r="BZ15" s="227" t="s">
        <v>82</v>
      </c>
      <c r="CA15" s="341">
        <v>0.3</v>
      </c>
      <c r="CB15" s="342">
        <v>39</v>
      </c>
      <c r="CC15" s="342">
        <v>0.5</v>
      </c>
      <c r="CD15" s="347">
        <v>600</v>
      </c>
      <c r="CE15" s="348"/>
      <c r="CF15" s="274">
        <v>0</v>
      </c>
      <c r="CG15" s="341"/>
      <c r="CH15" s="347"/>
      <c r="CI15" s="226">
        <v>1000</v>
      </c>
      <c r="CJ15" s="274">
        <v>122.8</v>
      </c>
      <c r="CK15" s="341">
        <v>0.05</v>
      </c>
      <c r="CL15" s="347">
        <v>75</v>
      </c>
      <c r="CM15" s="226">
        <v>540</v>
      </c>
      <c r="CN15" s="274">
        <v>6.1</v>
      </c>
      <c r="CO15" s="357">
        <v>0.05</v>
      </c>
      <c r="CP15" s="347">
        <v>7</v>
      </c>
      <c r="CQ15" s="226">
        <v>520</v>
      </c>
      <c r="CR15" s="226">
        <v>158.6</v>
      </c>
      <c r="CS15" s="339">
        <v>0.04</v>
      </c>
      <c r="CT15" s="225">
        <v>120</v>
      </c>
      <c r="CU15" s="227" t="s">
        <v>82</v>
      </c>
      <c r="CV15" s="226">
        <v>339.5</v>
      </c>
      <c r="CW15" s="274">
        <v>0.8</v>
      </c>
      <c r="CX15" s="372">
        <v>0.02</v>
      </c>
      <c r="CY15" s="351">
        <v>1.2</v>
      </c>
      <c r="CZ15" s="347">
        <v>100</v>
      </c>
      <c r="DA15" s="274"/>
      <c r="DB15" s="339"/>
      <c r="DC15" s="225"/>
      <c r="DD15" s="226">
        <v>1500</v>
      </c>
      <c r="DE15" s="350">
        <v>0.2</v>
      </c>
      <c r="DF15" s="350">
        <v>0.1</v>
      </c>
      <c r="DG15" s="226">
        <v>4929</v>
      </c>
      <c r="DH15" s="226">
        <f t="shared" si="41"/>
        <v>0.23</v>
      </c>
      <c r="DI15" s="339">
        <v>0.05</v>
      </c>
      <c r="DJ15" s="339">
        <f t="shared" si="20"/>
        <v>0.18</v>
      </c>
      <c r="DK15" s="339">
        <v>0.05</v>
      </c>
      <c r="DL15" s="339">
        <v>0.12</v>
      </c>
      <c r="DM15" s="339">
        <v>0.01</v>
      </c>
    </row>
    <row r="16" spans="1:117" s="210" customFormat="1" ht="18" customHeight="1">
      <c r="A16" s="219" t="s">
        <v>83</v>
      </c>
      <c r="B16" s="225">
        <f t="shared" si="25"/>
        <v>239476</v>
      </c>
      <c r="C16" s="224">
        <f t="shared" si="26"/>
        <v>23.48</v>
      </c>
      <c r="D16" s="225">
        <f t="shared" si="27"/>
        <v>122841</v>
      </c>
      <c r="E16" s="226">
        <f t="shared" si="28"/>
        <v>3021.3</v>
      </c>
      <c r="F16" s="224">
        <f t="shared" si="29"/>
        <v>11.92</v>
      </c>
      <c r="G16" s="224">
        <f t="shared" si="22"/>
        <v>3070.2</v>
      </c>
      <c r="H16" s="223">
        <f t="shared" si="1"/>
        <v>-3641</v>
      </c>
      <c r="I16" s="224">
        <f t="shared" si="2"/>
        <v>-2.96</v>
      </c>
      <c r="J16" s="241">
        <f t="shared" si="3"/>
        <v>48.9</v>
      </c>
      <c r="K16" s="242">
        <f t="shared" si="4"/>
        <v>1.6</v>
      </c>
      <c r="L16" s="246" t="s">
        <v>83</v>
      </c>
      <c r="M16" s="226">
        <v>41828</v>
      </c>
      <c r="N16" s="247">
        <v>428.3</v>
      </c>
      <c r="O16" s="244">
        <f t="shared" si="30"/>
        <v>4.13</v>
      </c>
      <c r="P16" s="244">
        <f t="shared" si="31"/>
        <v>384.2</v>
      </c>
      <c r="Q16" s="254">
        <v>3.4</v>
      </c>
      <c r="R16" s="255">
        <v>321</v>
      </c>
      <c r="S16" s="255">
        <v>0.25</v>
      </c>
      <c r="T16" s="256">
        <v>12.5</v>
      </c>
      <c r="U16" s="255">
        <v>0.3</v>
      </c>
      <c r="V16" s="256">
        <v>28.5</v>
      </c>
      <c r="W16" s="255">
        <v>0.06</v>
      </c>
      <c r="X16" s="255">
        <v>4.2</v>
      </c>
      <c r="Y16" s="267">
        <v>0.12</v>
      </c>
      <c r="Z16" s="255">
        <v>18</v>
      </c>
      <c r="AA16" s="268" t="s">
        <v>83</v>
      </c>
      <c r="AB16" s="226">
        <f t="shared" si="23"/>
        <v>81012.7</v>
      </c>
      <c r="AC16" s="226">
        <f t="shared" si="32"/>
        <v>2593</v>
      </c>
      <c r="AD16" s="264">
        <f t="shared" si="33"/>
        <v>7.79</v>
      </c>
      <c r="AE16" s="264">
        <f t="shared" si="34"/>
        <v>2686</v>
      </c>
      <c r="AF16" s="266">
        <f t="shared" si="8"/>
        <v>93</v>
      </c>
      <c r="AG16" s="270">
        <f t="shared" si="9"/>
        <v>3.59</v>
      </c>
      <c r="AH16" s="226">
        <v>19070</v>
      </c>
      <c r="AI16" s="274">
        <v>837</v>
      </c>
      <c r="AJ16" s="275">
        <v>1.8</v>
      </c>
      <c r="AK16" s="266">
        <v>810</v>
      </c>
      <c r="AL16" s="274">
        <v>47321.7</v>
      </c>
      <c r="AM16" s="274">
        <v>1551</v>
      </c>
      <c r="AN16" s="276">
        <v>4.6</v>
      </c>
      <c r="AO16" s="292">
        <v>1660</v>
      </c>
      <c r="AP16" s="290" t="s">
        <v>83</v>
      </c>
      <c r="AQ16" s="226">
        <v>1505</v>
      </c>
      <c r="AR16" s="274">
        <v>49</v>
      </c>
      <c r="AS16" s="276">
        <v>0.15</v>
      </c>
      <c r="AT16" s="293">
        <v>42</v>
      </c>
      <c r="AU16" s="226">
        <v>5020</v>
      </c>
      <c r="AV16" s="274">
        <v>91</v>
      </c>
      <c r="AW16" s="226">
        <v>0.5</v>
      </c>
      <c r="AX16" s="295">
        <v>81</v>
      </c>
      <c r="AY16" s="226">
        <v>4450</v>
      </c>
      <c r="AZ16" s="226">
        <v>43</v>
      </c>
      <c r="BA16" s="226">
        <v>0.44</v>
      </c>
      <c r="BB16" s="303">
        <v>63</v>
      </c>
      <c r="BC16" s="274">
        <v>3646</v>
      </c>
      <c r="BD16" s="274">
        <v>22</v>
      </c>
      <c r="BE16" s="276">
        <v>0.3</v>
      </c>
      <c r="BF16" s="316">
        <v>30</v>
      </c>
      <c r="BG16" s="227" t="s">
        <v>83</v>
      </c>
      <c r="BH16" s="313">
        <f t="shared" si="35"/>
        <v>108947</v>
      </c>
      <c r="BI16" s="314">
        <f t="shared" si="36"/>
        <v>10.78</v>
      </c>
      <c r="BJ16" s="315">
        <f t="shared" si="37"/>
        <v>16780</v>
      </c>
      <c r="BK16" s="226">
        <v>2500</v>
      </c>
      <c r="BL16" s="226">
        <v>6600</v>
      </c>
      <c r="BM16" s="225">
        <v>7680</v>
      </c>
      <c r="BN16" s="319">
        <f t="shared" si="14"/>
        <v>1.55</v>
      </c>
      <c r="BO16" s="276">
        <v>0.5</v>
      </c>
      <c r="BP16" s="322">
        <v>20</v>
      </c>
      <c r="BQ16" s="276">
        <v>0.3</v>
      </c>
      <c r="BR16" s="256">
        <v>15</v>
      </c>
      <c r="BS16" s="255">
        <v>0.75</v>
      </c>
      <c r="BT16" s="255">
        <v>1039</v>
      </c>
      <c r="BU16" s="340">
        <f t="shared" si="38"/>
        <v>92167</v>
      </c>
      <c r="BV16" s="314">
        <f t="shared" si="39"/>
        <v>9.23</v>
      </c>
      <c r="BW16" s="226">
        <v>56060</v>
      </c>
      <c r="BX16" s="226">
        <v>680</v>
      </c>
      <c r="BY16" s="226">
        <f t="shared" si="40"/>
        <v>5.6</v>
      </c>
      <c r="BZ16" s="227" t="s">
        <v>83</v>
      </c>
      <c r="CA16" s="341">
        <v>3</v>
      </c>
      <c r="CB16" s="342">
        <v>390</v>
      </c>
      <c r="CC16" s="342">
        <v>2.6</v>
      </c>
      <c r="CD16" s="347">
        <v>3120</v>
      </c>
      <c r="CE16" s="348">
        <v>11200</v>
      </c>
      <c r="CF16" s="274">
        <v>149.9</v>
      </c>
      <c r="CG16" s="341">
        <v>1.06</v>
      </c>
      <c r="CH16" s="347">
        <v>145</v>
      </c>
      <c r="CI16" s="226">
        <v>9300</v>
      </c>
      <c r="CJ16" s="274">
        <v>1334.3</v>
      </c>
      <c r="CK16" s="341">
        <v>1.1</v>
      </c>
      <c r="CL16" s="347">
        <v>1720</v>
      </c>
      <c r="CM16" s="226">
        <v>7600</v>
      </c>
      <c r="CN16" s="274">
        <v>83.6</v>
      </c>
      <c r="CO16" s="357">
        <v>0.8</v>
      </c>
      <c r="CP16" s="347">
        <v>110</v>
      </c>
      <c r="CQ16" s="226"/>
      <c r="CR16" s="226"/>
      <c r="CS16" s="350"/>
      <c r="CT16" s="373"/>
      <c r="CU16" s="227" t="s">
        <v>83</v>
      </c>
      <c r="CV16" s="226">
        <v>2839</v>
      </c>
      <c r="CW16" s="274">
        <v>25.4</v>
      </c>
      <c r="CX16" s="372">
        <v>0.12</v>
      </c>
      <c r="CY16" s="351">
        <v>4.6</v>
      </c>
      <c r="CZ16" s="347">
        <v>296</v>
      </c>
      <c r="DA16" s="274">
        <v>45.3</v>
      </c>
      <c r="DB16" s="339">
        <v>0.05</v>
      </c>
      <c r="DC16" s="225">
        <v>50</v>
      </c>
      <c r="DD16" s="226">
        <v>4872</v>
      </c>
      <c r="DE16" s="350">
        <v>0.5</v>
      </c>
      <c r="DF16" s="350">
        <v>0.45</v>
      </c>
      <c r="DG16" s="226">
        <v>7688</v>
      </c>
      <c r="DH16" s="226">
        <f t="shared" si="41"/>
        <v>0.78</v>
      </c>
      <c r="DI16" s="339">
        <v>0.3</v>
      </c>
      <c r="DJ16" s="339">
        <f t="shared" si="20"/>
        <v>0.48</v>
      </c>
      <c r="DK16" s="339">
        <v>0.3</v>
      </c>
      <c r="DL16" s="339">
        <v>0.08</v>
      </c>
      <c r="DM16" s="339">
        <v>0.1</v>
      </c>
    </row>
    <row r="17" spans="1:117" s="210" customFormat="1" ht="18" customHeight="1">
      <c r="A17" s="219" t="s">
        <v>84</v>
      </c>
      <c r="B17" s="225">
        <f t="shared" si="25"/>
        <v>139174</v>
      </c>
      <c r="C17" s="224">
        <f t="shared" si="26"/>
        <v>13.59</v>
      </c>
      <c r="D17" s="225">
        <f t="shared" si="27"/>
        <v>65154</v>
      </c>
      <c r="E17" s="226">
        <f t="shared" si="28"/>
        <v>1704.6</v>
      </c>
      <c r="F17" s="224">
        <f t="shared" si="29"/>
        <v>6.63</v>
      </c>
      <c r="G17" s="224">
        <f t="shared" si="22"/>
        <v>1793.2</v>
      </c>
      <c r="H17" s="223">
        <f t="shared" si="1"/>
        <v>1146</v>
      </c>
      <c r="I17" s="224">
        <f t="shared" si="2"/>
        <v>1.76</v>
      </c>
      <c r="J17" s="241">
        <f t="shared" si="3"/>
        <v>88.6</v>
      </c>
      <c r="K17" s="242">
        <f t="shared" si="4"/>
        <v>5.2</v>
      </c>
      <c r="L17" s="246" t="s">
        <v>84</v>
      </c>
      <c r="M17" s="226">
        <v>12911</v>
      </c>
      <c r="N17" s="247">
        <v>128.6</v>
      </c>
      <c r="O17" s="244">
        <f t="shared" si="30"/>
        <v>1.67</v>
      </c>
      <c r="P17" s="244">
        <f t="shared" si="31"/>
        <v>153.2</v>
      </c>
      <c r="Q17" s="254">
        <v>0.8</v>
      </c>
      <c r="R17" s="255">
        <v>66</v>
      </c>
      <c r="S17" s="255">
        <v>0.2</v>
      </c>
      <c r="T17" s="256">
        <v>10</v>
      </c>
      <c r="U17" s="255">
        <v>0.25</v>
      </c>
      <c r="V17" s="256">
        <v>23.8</v>
      </c>
      <c r="W17" s="255">
        <v>0.12</v>
      </c>
      <c r="X17" s="255">
        <v>8.4</v>
      </c>
      <c r="Y17" s="267">
        <v>0.3</v>
      </c>
      <c r="Z17" s="255">
        <v>45</v>
      </c>
      <c r="AA17" s="268" t="s">
        <v>84</v>
      </c>
      <c r="AB17" s="226">
        <f t="shared" si="23"/>
        <v>52243</v>
      </c>
      <c r="AC17" s="226">
        <f t="shared" si="32"/>
        <v>1576</v>
      </c>
      <c r="AD17" s="264">
        <f t="shared" si="33"/>
        <v>4.96</v>
      </c>
      <c r="AE17" s="264">
        <f t="shared" si="34"/>
        <v>1640</v>
      </c>
      <c r="AF17" s="266">
        <f t="shared" si="8"/>
        <v>64</v>
      </c>
      <c r="AG17" s="270">
        <f t="shared" si="9"/>
        <v>4.06</v>
      </c>
      <c r="AH17" s="226">
        <v>11750</v>
      </c>
      <c r="AI17" s="274">
        <v>520</v>
      </c>
      <c r="AJ17" s="275">
        <v>1.2</v>
      </c>
      <c r="AK17" s="266">
        <v>540</v>
      </c>
      <c r="AL17" s="274">
        <v>36803</v>
      </c>
      <c r="AM17" s="274">
        <v>990</v>
      </c>
      <c r="AN17" s="276">
        <v>3.4</v>
      </c>
      <c r="AO17" s="292">
        <v>1050</v>
      </c>
      <c r="AP17" s="290" t="s">
        <v>84</v>
      </c>
      <c r="AQ17" s="226"/>
      <c r="AR17" s="226"/>
      <c r="AS17" s="248"/>
      <c r="AT17" s="295"/>
      <c r="AU17" s="226">
        <v>993</v>
      </c>
      <c r="AV17" s="274">
        <v>18</v>
      </c>
      <c r="AW17" s="226">
        <v>0.08</v>
      </c>
      <c r="AX17" s="295">
        <v>13</v>
      </c>
      <c r="AY17" s="226">
        <v>1976</v>
      </c>
      <c r="AZ17" s="226">
        <v>29</v>
      </c>
      <c r="BA17" s="226">
        <v>0.2</v>
      </c>
      <c r="BB17" s="303">
        <v>29</v>
      </c>
      <c r="BC17" s="274">
        <v>721</v>
      </c>
      <c r="BD17" s="274">
        <v>19</v>
      </c>
      <c r="BE17" s="276">
        <v>0.08</v>
      </c>
      <c r="BF17" s="316">
        <v>8</v>
      </c>
      <c r="BG17" s="227" t="s">
        <v>84</v>
      </c>
      <c r="BH17" s="313">
        <f t="shared" si="35"/>
        <v>69168</v>
      </c>
      <c r="BI17" s="314">
        <f t="shared" si="36"/>
        <v>6.52</v>
      </c>
      <c r="BJ17" s="315">
        <f t="shared" si="37"/>
        <v>9254</v>
      </c>
      <c r="BK17" s="226">
        <v>4168</v>
      </c>
      <c r="BL17" s="226">
        <v>5086</v>
      </c>
      <c r="BM17" s="225"/>
      <c r="BN17" s="319">
        <f t="shared" si="14"/>
        <v>0.86</v>
      </c>
      <c r="BO17" s="276">
        <v>0.05</v>
      </c>
      <c r="BP17" s="321">
        <v>2</v>
      </c>
      <c r="BQ17" s="276">
        <v>0.25</v>
      </c>
      <c r="BR17" s="256">
        <v>12.5</v>
      </c>
      <c r="BS17" s="255">
        <v>0.56</v>
      </c>
      <c r="BT17" s="255">
        <v>776</v>
      </c>
      <c r="BU17" s="340">
        <f t="shared" si="38"/>
        <v>59914</v>
      </c>
      <c r="BV17" s="314">
        <f t="shared" si="39"/>
        <v>5.66</v>
      </c>
      <c r="BW17" s="226">
        <v>48205</v>
      </c>
      <c r="BX17" s="226">
        <v>540</v>
      </c>
      <c r="BY17" s="226">
        <f t="shared" si="40"/>
        <v>4.8</v>
      </c>
      <c r="BZ17" s="227" t="s">
        <v>84</v>
      </c>
      <c r="CA17" s="341">
        <v>2.5</v>
      </c>
      <c r="CB17" s="342">
        <v>325</v>
      </c>
      <c r="CC17" s="342">
        <v>2.3</v>
      </c>
      <c r="CD17" s="347">
        <v>2760</v>
      </c>
      <c r="CE17" s="348">
        <v>3300</v>
      </c>
      <c r="CF17" s="274">
        <v>44.6</v>
      </c>
      <c r="CG17" s="341">
        <v>0.22</v>
      </c>
      <c r="CH17" s="347">
        <v>30</v>
      </c>
      <c r="CI17" s="226">
        <v>6193</v>
      </c>
      <c r="CJ17" s="274">
        <v>1176.7</v>
      </c>
      <c r="CK17" s="341">
        <v>0.4</v>
      </c>
      <c r="CL17" s="347">
        <v>620</v>
      </c>
      <c r="CM17" s="226">
        <v>801</v>
      </c>
      <c r="CN17" s="274">
        <v>90.1</v>
      </c>
      <c r="CO17" s="357">
        <v>0.1</v>
      </c>
      <c r="CP17" s="347">
        <v>14</v>
      </c>
      <c r="CQ17" s="226"/>
      <c r="CR17" s="226"/>
      <c r="CS17" s="350"/>
      <c r="CT17" s="373"/>
      <c r="CU17" s="227" t="s">
        <v>84</v>
      </c>
      <c r="CV17" s="226">
        <v>757</v>
      </c>
      <c r="CW17" s="274">
        <v>13.1</v>
      </c>
      <c r="CX17" s="372">
        <v>0.04</v>
      </c>
      <c r="CY17" s="351">
        <v>1.1</v>
      </c>
      <c r="CZ17" s="351"/>
      <c r="DA17" s="274"/>
      <c r="DB17" s="339"/>
      <c r="DC17" s="225"/>
      <c r="DD17" s="226">
        <v>658</v>
      </c>
      <c r="DE17" s="350">
        <v>0.1</v>
      </c>
      <c r="DF17" s="350">
        <v>0.05</v>
      </c>
      <c r="DG17" s="226">
        <v>4852</v>
      </c>
      <c r="DH17" s="226">
        <f t="shared" si="41"/>
        <v>0.44</v>
      </c>
      <c r="DI17" s="339">
        <v>0.28</v>
      </c>
      <c r="DJ17" s="339">
        <f t="shared" si="20"/>
        <v>0.16</v>
      </c>
      <c r="DK17" s="339">
        <v>0.05</v>
      </c>
      <c r="DL17" s="339">
        <v>0.1</v>
      </c>
      <c r="DM17" s="339">
        <v>0.01</v>
      </c>
    </row>
    <row r="18" spans="1:117" s="210" customFormat="1" ht="18" customHeight="1">
      <c r="A18" s="219" t="s">
        <v>85</v>
      </c>
      <c r="B18" s="225">
        <f t="shared" si="25"/>
        <v>209943</v>
      </c>
      <c r="C18" s="224">
        <f t="shared" si="26"/>
        <v>20.91</v>
      </c>
      <c r="D18" s="225">
        <f t="shared" si="27"/>
        <v>98269</v>
      </c>
      <c r="E18" s="226">
        <f t="shared" si="28"/>
        <v>2501.7</v>
      </c>
      <c r="F18" s="224">
        <f t="shared" si="29"/>
        <v>9.38</v>
      </c>
      <c r="G18" s="224">
        <f t="shared" si="22"/>
        <v>2464.8</v>
      </c>
      <c r="H18" s="223">
        <f t="shared" si="1"/>
        <v>-4469</v>
      </c>
      <c r="I18" s="224">
        <f t="shared" si="2"/>
        <v>-4.55</v>
      </c>
      <c r="J18" s="241">
        <f t="shared" si="3"/>
        <v>-36.9</v>
      </c>
      <c r="K18" s="242">
        <f t="shared" si="4"/>
        <v>-1.5</v>
      </c>
      <c r="L18" s="246" t="s">
        <v>85</v>
      </c>
      <c r="M18" s="226">
        <v>37222</v>
      </c>
      <c r="N18" s="247">
        <v>395.7</v>
      </c>
      <c r="O18" s="244">
        <f t="shared" si="30"/>
        <v>3.5</v>
      </c>
      <c r="P18" s="244">
        <f t="shared" si="31"/>
        <v>327</v>
      </c>
      <c r="Q18" s="254">
        <v>2.8</v>
      </c>
      <c r="R18" s="255">
        <v>264</v>
      </c>
      <c r="S18" s="255">
        <v>0.2</v>
      </c>
      <c r="T18" s="256">
        <v>10</v>
      </c>
      <c r="U18" s="255">
        <v>0.4</v>
      </c>
      <c r="V18" s="256">
        <v>38</v>
      </c>
      <c r="W18" s="255"/>
      <c r="X18" s="255"/>
      <c r="Y18" s="267">
        <v>0.1</v>
      </c>
      <c r="Z18" s="255">
        <v>15</v>
      </c>
      <c r="AA18" s="268" t="s">
        <v>85</v>
      </c>
      <c r="AB18" s="226">
        <f t="shared" si="23"/>
        <v>61047.1</v>
      </c>
      <c r="AC18" s="226">
        <f t="shared" si="32"/>
        <v>2106</v>
      </c>
      <c r="AD18" s="264">
        <f t="shared" si="33"/>
        <v>5.88</v>
      </c>
      <c r="AE18" s="264">
        <f t="shared" si="34"/>
        <v>2137.8</v>
      </c>
      <c r="AF18" s="266">
        <f t="shared" si="8"/>
        <v>31.8</v>
      </c>
      <c r="AG18" s="270">
        <f t="shared" si="9"/>
        <v>1.51</v>
      </c>
      <c r="AH18" s="226">
        <v>16521</v>
      </c>
      <c r="AI18" s="274">
        <v>759</v>
      </c>
      <c r="AJ18" s="275">
        <v>1.6</v>
      </c>
      <c r="AK18" s="266">
        <v>720</v>
      </c>
      <c r="AL18" s="274">
        <v>39016.1</v>
      </c>
      <c r="AM18" s="274">
        <v>1279</v>
      </c>
      <c r="AN18" s="276">
        <v>3.8</v>
      </c>
      <c r="AO18" s="292">
        <v>1350</v>
      </c>
      <c r="AP18" s="290" t="s">
        <v>85</v>
      </c>
      <c r="AQ18" s="226"/>
      <c r="AR18" s="226"/>
      <c r="AS18" s="296"/>
      <c r="AT18" s="295"/>
      <c r="AU18" s="226">
        <v>1205</v>
      </c>
      <c r="AV18" s="274">
        <v>13</v>
      </c>
      <c r="AW18" s="226">
        <v>0.1</v>
      </c>
      <c r="AX18" s="295">
        <v>16</v>
      </c>
      <c r="AY18" s="226">
        <v>3038</v>
      </c>
      <c r="AZ18" s="226">
        <v>44</v>
      </c>
      <c r="BA18" s="226">
        <v>0.3</v>
      </c>
      <c r="BB18" s="303">
        <v>43.8</v>
      </c>
      <c r="BC18" s="274">
        <v>1267</v>
      </c>
      <c r="BD18" s="274">
        <v>11</v>
      </c>
      <c r="BE18" s="276">
        <v>0.08</v>
      </c>
      <c r="BF18" s="316">
        <v>8</v>
      </c>
      <c r="BG18" s="227" t="s">
        <v>85</v>
      </c>
      <c r="BH18" s="313">
        <f t="shared" si="35"/>
        <v>108147</v>
      </c>
      <c r="BI18" s="314">
        <f t="shared" si="36"/>
        <v>10.94</v>
      </c>
      <c r="BJ18" s="315">
        <f t="shared" si="37"/>
        <v>12499</v>
      </c>
      <c r="BK18" s="226">
        <v>1205</v>
      </c>
      <c r="BL18" s="226">
        <v>10284</v>
      </c>
      <c r="BM18" s="225">
        <v>1010</v>
      </c>
      <c r="BN18" s="319">
        <f t="shared" si="14"/>
        <v>0.92</v>
      </c>
      <c r="BO18" s="276">
        <v>0.1</v>
      </c>
      <c r="BP18" s="322">
        <v>4</v>
      </c>
      <c r="BQ18" s="276">
        <v>0.1</v>
      </c>
      <c r="BR18" s="256">
        <v>5</v>
      </c>
      <c r="BS18" s="255">
        <v>0.72</v>
      </c>
      <c r="BT18" s="255">
        <v>997</v>
      </c>
      <c r="BU18" s="340">
        <f t="shared" si="38"/>
        <v>95648</v>
      </c>
      <c r="BV18" s="314">
        <f t="shared" si="39"/>
        <v>10.02</v>
      </c>
      <c r="BW18" s="226">
        <v>66444</v>
      </c>
      <c r="BX18" s="226">
        <v>864</v>
      </c>
      <c r="BY18" s="226">
        <f t="shared" si="40"/>
        <v>6.8</v>
      </c>
      <c r="BZ18" s="227" t="s">
        <v>85</v>
      </c>
      <c r="CA18" s="341">
        <v>2.4</v>
      </c>
      <c r="CB18" s="342">
        <v>312</v>
      </c>
      <c r="CC18" s="342">
        <v>4.4</v>
      </c>
      <c r="CD18" s="347">
        <v>5280</v>
      </c>
      <c r="CE18" s="348">
        <v>7715</v>
      </c>
      <c r="CF18" s="274">
        <v>102.5</v>
      </c>
      <c r="CG18" s="341">
        <v>0.74</v>
      </c>
      <c r="CH18" s="347">
        <v>102</v>
      </c>
      <c r="CI18" s="226">
        <v>11988</v>
      </c>
      <c r="CJ18" s="274">
        <v>1558.4</v>
      </c>
      <c r="CK18" s="341">
        <v>1.6</v>
      </c>
      <c r="CL18" s="347">
        <v>2500</v>
      </c>
      <c r="CM18" s="226">
        <v>5008</v>
      </c>
      <c r="CN18" s="274">
        <v>62.1</v>
      </c>
      <c r="CO18" s="357">
        <v>0.5</v>
      </c>
      <c r="CP18" s="347">
        <v>70</v>
      </c>
      <c r="CQ18" s="226"/>
      <c r="CR18" s="226"/>
      <c r="CS18" s="350"/>
      <c r="CT18" s="373"/>
      <c r="CU18" s="227" t="s">
        <v>85</v>
      </c>
      <c r="CV18" s="226">
        <v>2556</v>
      </c>
      <c r="CW18" s="274">
        <v>15.9</v>
      </c>
      <c r="CX18" s="372">
        <v>0.13</v>
      </c>
      <c r="CY18" s="351">
        <v>6</v>
      </c>
      <c r="CZ18" s="351">
        <v>152</v>
      </c>
      <c r="DA18" s="274">
        <v>31.2</v>
      </c>
      <c r="DB18" s="339"/>
      <c r="DC18" s="225"/>
      <c r="DD18" s="384">
        <v>1785</v>
      </c>
      <c r="DE18" s="350">
        <v>0.25</v>
      </c>
      <c r="DF18" s="350">
        <v>0.1</v>
      </c>
      <c r="DG18" s="226">
        <v>3527</v>
      </c>
      <c r="DH18" s="226">
        <f t="shared" si="41"/>
        <v>0.59</v>
      </c>
      <c r="DI18" s="339">
        <v>0.5</v>
      </c>
      <c r="DJ18" s="339">
        <f t="shared" si="20"/>
        <v>0.09</v>
      </c>
      <c r="DK18" s="339">
        <v>0.08</v>
      </c>
      <c r="DL18" s="339"/>
      <c r="DM18" s="339">
        <v>0.01</v>
      </c>
    </row>
    <row r="19" spans="1:117" s="210" customFormat="1" ht="18" customHeight="1">
      <c r="A19" s="227"/>
      <c r="B19" s="225"/>
      <c r="C19" s="224"/>
      <c r="D19" s="226"/>
      <c r="E19" s="226"/>
      <c r="F19" s="224"/>
      <c r="G19" s="224"/>
      <c r="H19" s="223"/>
      <c r="I19" s="224"/>
      <c r="J19" s="241"/>
      <c r="K19" s="242"/>
      <c r="L19" s="227"/>
      <c r="M19" s="226"/>
      <c r="N19" s="226"/>
      <c r="O19" s="244"/>
      <c r="P19" s="244"/>
      <c r="Q19" s="254"/>
      <c r="R19" s="255"/>
      <c r="S19" s="255"/>
      <c r="T19" s="256"/>
      <c r="U19" s="255"/>
      <c r="V19" s="255"/>
      <c r="W19" s="252"/>
      <c r="X19" s="252"/>
      <c r="Y19" s="269"/>
      <c r="Z19" s="252"/>
      <c r="AA19" s="227"/>
      <c r="AB19" s="226"/>
      <c r="AC19" s="226"/>
      <c r="AD19" s="264"/>
      <c r="AE19" s="270"/>
      <c r="AF19" s="266"/>
      <c r="AG19" s="270"/>
      <c r="AH19" s="226"/>
      <c r="AI19" s="226"/>
      <c r="AJ19" s="226"/>
      <c r="AK19" s="266"/>
      <c r="AL19" s="225"/>
      <c r="AM19" s="226"/>
      <c r="AN19" s="276"/>
      <c r="AO19" s="292"/>
      <c r="AP19" s="227"/>
      <c r="AQ19" s="297"/>
      <c r="AR19" s="297"/>
      <c r="AS19" s="298"/>
      <c r="AT19" s="299"/>
      <c r="AU19" s="300"/>
      <c r="AV19" s="300"/>
      <c r="AW19" s="299"/>
      <c r="AX19" s="304"/>
      <c r="AY19" s="300"/>
      <c r="AZ19" s="300"/>
      <c r="BA19" s="296"/>
      <c r="BB19" s="299"/>
      <c r="BC19" s="300"/>
      <c r="BD19" s="300"/>
      <c r="BE19" s="298"/>
      <c r="BF19" s="298"/>
      <c r="BG19" s="227"/>
      <c r="BH19" s="313"/>
      <c r="BI19" s="314"/>
      <c r="BJ19" s="315"/>
      <c r="BK19" s="226"/>
      <c r="BL19" s="226"/>
      <c r="BM19" s="248"/>
      <c r="BN19" s="319"/>
      <c r="BO19" s="248"/>
      <c r="BP19" s="248"/>
      <c r="BQ19" s="323"/>
      <c r="BR19" s="323"/>
      <c r="BS19" s="324"/>
      <c r="BT19" s="324"/>
      <c r="BU19" s="340"/>
      <c r="BV19" s="314"/>
      <c r="BW19" s="226"/>
      <c r="BX19" s="226"/>
      <c r="BY19" s="226"/>
      <c r="BZ19" s="227"/>
      <c r="CA19" s="341"/>
      <c r="CB19" s="342"/>
      <c r="CC19" s="350"/>
      <c r="CD19" s="347"/>
      <c r="CE19" s="348"/>
      <c r="CF19" s="339"/>
      <c r="CG19" s="351"/>
      <c r="CH19" s="351"/>
      <c r="CI19" s="226"/>
      <c r="CJ19" s="274"/>
      <c r="CK19" s="341"/>
      <c r="CL19" s="347"/>
      <c r="CM19" s="226"/>
      <c r="CN19" s="226"/>
      <c r="CO19" s="350"/>
      <c r="CP19" s="358"/>
      <c r="CQ19" s="226"/>
      <c r="CR19" s="226"/>
      <c r="CS19" s="350"/>
      <c r="CT19" s="350"/>
      <c r="CU19" s="227"/>
      <c r="CV19" s="226"/>
      <c r="CW19" s="226"/>
      <c r="CX19" s="372"/>
      <c r="CY19" s="351"/>
      <c r="CZ19" s="351"/>
      <c r="DA19" s="274"/>
      <c r="DB19" s="351"/>
      <c r="DC19" s="351"/>
      <c r="DD19" s="248"/>
      <c r="DE19" s="350"/>
      <c r="DF19" s="350"/>
      <c r="DG19" s="226"/>
      <c r="DH19" s="226"/>
      <c r="DI19" s="339"/>
      <c r="DJ19" s="339"/>
      <c r="DK19" s="339"/>
      <c r="DL19" s="339"/>
      <c r="DM19" s="339"/>
    </row>
    <row r="20" spans="52:117" ht="14.25">
      <c r="AZ20" s="305"/>
      <c r="BK20" s="192"/>
      <c r="BO20" s="325"/>
      <c r="CA20" s="343"/>
      <c r="CE20" s="352"/>
      <c r="CF20" s="352"/>
      <c r="CG20" s="353"/>
      <c r="CK20" s="352"/>
      <c r="CL20" s="352"/>
      <c r="CM20" s="352"/>
      <c r="CO20" s="353"/>
      <c r="CP20" s="353"/>
      <c r="CQ20" s="352"/>
      <c r="CT20" s="353"/>
      <c r="CU20" s="353"/>
      <c r="CV20" s="352"/>
      <c r="CW20" s="352"/>
      <c r="CX20" s="374"/>
      <c r="CY20" s="375"/>
      <c r="CZ20" s="352"/>
      <c r="DA20" s="352"/>
      <c r="DB20" s="353"/>
      <c r="DC20" s="375"/>
      <c r="DE20" s="385"/>
      <c r="DF20" s="385"/>
      <c r="DG20" s="352"/>
      <c r="DH20" s="385"/>
      <c r="DI20" s="385"/>
      <c r="DJ20" s="388"/>
      <c r="DK20" s="388"/>
      <c r="DM20" s="388"/>
    </row>
  </sheetData>
  <sheetProtection/>
  <mergeCells count="117">
    <mergeCell ref="A1:K1"/>
    <mergeCell ref="L1:Z1"/>
    <mergeCell ref="AA1:AO1"/>
    <mergeCell ref="AP1:BF1"/>
    <mergeCell ref="BG1:BY1"/>
    <mergeCell ref="BZ1:CT1"/>
    <mergeCell ref="CU1:DM1"/>
    <mergeCell ref="H2:K2"/>
    <mergeCell ref="T2:Z2"/>
    <mergeCell ref="AL2:AO2"/>
    <mergeCell ref="BC2:BF2"/>
    <mergeCell ref="BQ2:BV2"/>
    <mergeCell ref="CI2:CP2"/>
    <mergeCell ref="CY2:DI2"/>
    <mergeCell ref="B3:C3"/>
    <mergeCell ref="D3:K3"/>
    <mergeCell ref="M3:Z3"/>
    <mergeCell ref="AB3:AO3"/>
    <mergeCell ref="BH3:BI3"/>
    <mergeCell ref="BJ3:BT3"/>
    <mergeCell ref="BU3:BV3"/>
    <mergeCell ref="D4:E4"/>
    <mergeCell ref="F4:K4"/>
    <mergeCell ref="M4:N4"/>
    <mergeCell ref="O4:P4"/>
    <mergeCell ref="Q4:Z4"/>
    <mergeCell ref="AH4:AK4"/>
    <mergeCell ref="AL4:AO4"/>
    <mergeCell ref="BJ4:BM4"/>
    <mergeCell ref="BN4:BT4"/>
    <mergeCell ref="H5:I5"/>
    <mergeCell ref="J5:K5"/>
    <mergeCell ref="Q5:R5"/>
    <mergeCell ref="S5:T5"/>
    <mergeCell ref="U5:V5"/>
    <mergeCell ref="W5:X5"/>
    <mergeCell ref="Y5:Z5"/>
    <mergeCell ref="AH5:AI5"/>
    <mergeCell ref="AJ5:AK5"/>
    <mergeCell ref="AL5:AM5"/>
    <mergeCell ref="AN5:AO5"/>
    <mergeCell ref="AQ5:AR5"/>
    <mergeCell ref="AS5:AT5"/>
    <mergeCell ref="AU5:AV5"/>
    <mergeCell ref="AW5:AX5"/>
    <mergeCell ref="AY5:AZ5"/>
    <mergeCell ref="BA5:BB5"/>
    <mergeCell ref="BC5:BD5"/>
    <mergeCell ref="BE5:BF5"/>
    <mergeCell ref="BO5:BP5"/>
    <mergeCell ref="BQ5:BR5"/>
    <mergeCell ref="BS5:BT5"/>
    <mergeCell ref="BW5:BX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V5:CW5"/>
    <mergeCell ref="CX5:CY5"/>
    <mergeCell ref="CZ5:DA5"/>
    <mergeCell ref="DB5:DC5"/>
    <mergeCell ref="DJ5:DM5"/>
    <mergeCell ref="A3:A6"/>
    <mergeCell ref="B4:B6"/>
    <mergeCell ref="C4:C6"/>
    <mergeCell ref="D5:D6"/>
    <mergeCell ref="E5:E6"/>
    <mergeCell ref="F5:F6"/>
    <mergeCell ref="G5:G6"/>
    <mergeCell ref="L3:L6"/>
    <mergeCell ref="M5:M6"/>
    <mergeCell ref="N5:N6"/>
    <mergeCell ref="O5:O6"/>
    <mergeCell ref="P5:P6"/>
    <mergeCell ref="AA3:AA6"/>
    <mergeCell ref="AP3:AP6"/>
    <mergeCell ref="BG3:BG6"/>
    <mergeCell ref="BH4:BH6"/>
    <mergeCell ref="BI4:BI6"/>
    <mergeCell ref="BJ5:BJ6"/>
    <mergeCell ref="BK5:BK6"/>
    <mergeCell ref="BL5:BL6"/>
    <mergeCell ref="BM5:BM6"/>
    <mergeCell ref="BN5:BN6"/>
    <mergeCell ref="BU4:BU6"/>
    <mergeCell ref="BV4:BV6"/>
    <mergeCell ref="BZ3:BZ6"/>
    <mergeCell ref="CU3:CU6"/>
    <mergeCell ref="DD5:DD6"/>
    <mergeCell ref="DE5:DE6"/>
    <mergeCell ref="DF5:DF6"/>
    <mergeCell ref="DG5:DG6"/>
    <mergeCell ref="DH5:DH6"/>
    <mergeCell ref="DI5:DI6"/>
    <mergeCell ref="AB4:AC5"/>
    <mergeCell ref="AD4:AE5"/>
    <mergeCell ref="AF4:AG5"/>
    <mergeCell ref="AQ3:AT4"/>
    <mergeCell ref="AU3:AX4"/>
    <mergeCell ref="AY3:BB4"/>
    <mergeCell ref="BC3:BF4"/>
    <mergeCell ref="CA3:CD4"/>
    <mergeCell ref="CE3:CH4"/>
    <mergeCell ref="CI3:CL4"/>
    <mergeCell ref="CM3:CP4"/>
    <mergeCell ref="CQ3:CT4"/>
    <mergeCell ref="BW3:BY4"/>
    <mergeCell ref="DD3:DF4"/>
    <mergeCell ref="CV3:CY4"/>
    <mergeCell ref="CZ3:DC4"/>
    <mergeCell ref="DG3:DM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workbookViewId="0" topLeftCell="A1">
      <selection activeCell="T17" sqref="T17"/>
    </sheetView>
  </sheetViews>
  <sheetFormatPr defaultColWidth="9.00390625" defaultRowHeight="14.25"/>
  <cols>
    <col min="1" max="1" width="6.75390625" style="0" customWidth="1"/>
    <col min="2" max="3" width="7.50390625" style="0" customWidth="1"/>
    <col min="4" max="4" width="7.125" style="0" customWidth="1"/>
    <col min="5" max="5" width="6.625" style="0" customWidth="1"/>
    <col min="6" max="6" width="7.25390625" style="0" customWidth="1"/>
    <col min="7" max="7" width="8.375" style="0" customWidth="1"/>
    <col min="8" max="8" width="7.00390625" style="0" customWidth="1"/>
    <col min="9" max="9" width="6.75390625" style="0" customWidth="1"/>
    <col min="10" max="10" width="7.625" style="0" customWidth="1"/>
    <col min="11" max="11" width="7.375" style="0" customWidth="1"/>
    <col min="12" max="14" width="6.625" style="0" customWidth="1"/>
    <col min="15" max="15" width="6.75390625" style="0" customWidth="1"/>
    <col min="16" max="16" width="6.625" style="0" customWidth="1"/>
    <col min="17" max="17" width="7.00390625" style="0" customWidth="1"/>
  </cols>
  <sheetData>
    <row r="1" spans="1:17" ht="39" customHeight="1">
      <c r="A1" s="196" t="s">
        <v>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9.5" customHeight="1">
      <c r="A3" s="198" t="s">
        <v>87</v>
      </c>
      <c r="B3" s="199" t="s">
        <v>88</v>
      </c>
      <c r="C3" s="199"/>
      <c r="D3" s="199"/>
      <c r="E3" s="199"/>
      <c r="F3" s="199" t="s">
        <v>89</v>
      </c>
      <c r="G3" s="199"/>
      <c r="H3" s="199"/>
      <c r="I3" s="199"/>
      <c r="J3" s="199" t="s">
        <v>90</v>
      </c>
      <c r="K3" s="199"/>
      <c r="L3" s="199"/>
      <c r="M3" s="199"/>
      <c r="N3" s="199" t="s">
        <v>91</v>
      </c>
      <c r="O3" s="199"/>
      <c r="P3" s="199"/>
      <c r="Q3" s="199"/>
    </row>
    <row r="4" spans="1:17" ht="19.5" customHeight="1">
      <c r="A4" s="200"/>
      <c r="B4" s="184" t="s">
        <v>92</v>
      </c>
      <c r="C4" s="159" t="s">
        <v>93</v>
      </c>
      <c r="D4" s="199" t="s">
        <v>94</v>
      </c>
      <c r="E4" s="199"/>
      <c r="F4" s="184" t="s">
        <v>92</v>
      </c>
      <c r="G4" s="159" t="s">
        <v>93</v>
      </c>
      <c r="H4" s="199" t="s">
        <v>94</v>
      </c>
      <c r="I4" s="199"/>
      <c r="J4" s="184" t="s">
        <v>92</v>
      </c>
      <c r="K4" s="159" t="s">
        <v>93</v>
      </c>
      <c r="L4" s="199" t="s">
        <v>94</v>
      </c>
      <c r="M4" s="199"/>
      <c r="N4" s="184" t="s">
        <v>92</v>
      </c>
      <c r="O4" s="159" t="s">
        <v>93</v>
      </c>
      <c r="P4" s="199" t="s">
        <v>94</v>
      </c>
      <c r="Q4" s="199"/>
    </row>
    <row r="5" spans="1:17" ht="19.5" customHeight="1">
      <c r="A5" s="200"/>
      <c r="B5" s="185"/>
      <c r="C5" s="159"/>
      <c r="D5" s="199" t="s">
        <v>67</v>
      </c>
      <c r="E5" s="199" t="s">
        <v>95</v>
      </c>
      <c r="F5" s="185"/>
      <c r="G5" s="159"/>
      <c r="H5" s="199" t="s">
        <v>96</v>
      </c>
      <c r="I5" s="199" t="s">
        <v>95</v>
      </c>
      <c r="J5" s="185"/>
      <c r="K5" s="159"/>
      <c r="L5" s="199" t="s">
        <v>67</v>
      </c>
      <c r="M5" s="206" t="s">
        <v>97</v>
      </c>
      <c r="N5" s="185"/>
      <c r="O5" s="159"/>
      <c r="P5" s="199" t="s">
        <v>67</v>
      </c>
      <c r="Q5" s="199" t="s">
        <v>98</v>
      </c>
    </row>
    <row r="6" spans="1:17" ht="19.5" customHeight="1">
      <c r="A6" s="200"/>
      <c r="B6" s="187"/>
      <c r="C6" s="161"/>
      <c r="D6" s="201"/>
      <c r="E6" s="201"/>
      <c r="F6" s="187"/>
      <c r="G6" s="161"/>
      <c r="H6" s="201"/>
      <c r="I6" s="201"/>
      <c r="J6" s="187"/>
      <c r="K6" s="161"/>
      <c r="L6" s="201"/>
      <c r="M6" s="207"/>
      <c r="N6" s="187"/>
      <c r="O6" s="161"/>
      <c r="P6" s="201"/>
      <c r="Q6" s="201"/>
    </row>
    <row r="7" spans="1:17" ht="22.5" customHeight="1">
      <c r="A7" s="202" t="s">
        <v>74</v>
      </c>
      <c r="B7" s="190">
        <f aca="true" t="shared" si="0" ref="B7:G7">SUM(B8:B18)</f>
        <v>17.3</v>
      </c>
      <c r="C7" s="190">
        <f t="shared" si="0"/>
        <v>19.15</v>
      </c>
      <c r="D7" s="203">
        <f>C7-B7</f>
        <v>1.85</v>
      </c>
      <c r="E7" s="204">
        <v>10.75</v>
      </c>
      <c r="F7" s="190">
        <f aca="true" t="shared" si="1" ref="F7:K7">SUM(F8:F18)</f>
        <v>21.47</v>
      </c>
      <c r="G7" s="190">
        <f t="shared" si="0"/>
        <v>25.8</v>
      </c>
      <c r="H7" s="203">
        <f>G7-F7</f>
        <v>4.33</v>
      </c>
      <c r="I7" s="204">
        <v>20.01</v>
      </c>
      <c r="J7" s="190">
        <f t="shared" si="1"/>
        <v>16.39</v>
      </c>
      <c r="K7" s="190">
        <f t="shared" si="1"/>
        <v>17.5</v>
      </c>
      <c r="L7" s="203">
        <f>K7-J7</f>
        <v>1.11</v>
      </c>
      <c r="M7" s="204">
        <v>6.77</v>
      </c>
      <c r="N7" s="190">
        <f>SUM(N8:N18)</f>
        <v>8.37</v>
      </c>
      <c r="O7" s="190">
        <f>SUM(O8:O18)</f>
        <v>10.6</v>
      </c>
      <c r="P7" s="203">
        <f>O7-N7</f>
        <v>2.23</v>
      </c>
      <c r="Q7" s="204">
        <v>26.85</v>
      </c>
    </row>
    <row r="8" spans="1:17" ht="22.5" customHeight="1">
      <c r="A8" s="175" t="s">
        <v>85</v>
      </c>
      <c r="B8" s="190">
        <v>2.25</v>
      </c>
      <c r="C8" s="175">
        <v>3.02</v>
      </c>
      <c r="D8" s="203">
        <f aca="true" t="shared" si="2" ref="D8:D18">C8-B8</f>
        <v>0.77</v>
      </c>
      <c r="E8" s="202">
        <f aca="true" t="shared" si="3" ref="E8:E18">D8/B8*100</f>
        <v>34.22</v>
      </c>
      <c r="F8" s="190">
        <v>2.7</v>
      </c>
      <c r="G8" s="174">
        <v>4.1</v>
      </c>
      <c r="H8" s="205">
        <f aca="true" t="shared" si="4" ref="H8:H18">G8-F8</f>
        <v>1.4</v>
      </c>
      <c r="I8" s="204">
        <f aca="true" t="shared" si="5" ref="I8:I18">H8/F8*100</f>
        <v>51.85</v>
      </c>
      <c r="J8" s="190">
        <v>1.36</v>
      </c>
      <c r="K8" s="174">
        <v>1.44</v>
      </c>
      <c r="L8" s="203">
        <f aca="true" t="shared" si="6" ref="L8:L18">K8-J8</f>
        <v>0.08</v>
      </c>
      <c r="M8" s="204">
        <f aca="true" t="shared" si="7" ref="M8:M18">L8/J8*100</f>
        <v>5.88</v>
      </c>
      <c r="N8" s="190">
        <v>0.72</v>
      </c>
      <c r="O8" s="174">
        <v>0.9</v>
      </c>
      <c r="P8" s="203">
        <f aca="true" t="shared" si="8" ref="P8:P18">O8-N8</f>
        <v>0.18</v>
      </c>
      <c r="Q8" s="204">
        <f aca="true" t="shared" si="9" ref="Q8:Q18">P8/N8*100</f>
        <v>25</v>
      </c>
    </row>
    <row r="9" spans="1:17" ht="22.5" customHeight="1">
      <c r="A9" s="175" t="s">
        <v>76</v>
      </c>
      <c r="B9" s="190">
        <v>3.13</v>
      </c>
      <c r="C9" s="175">
        <v>3.5</v>
      </c>
      <c r="D9" s="203">
        <f t="shared" si="2"/>
        <v>0.37</v>
      </c>
      <c r="E9" s="202">
        <f t="shared" si="3"/>
        <v>11.82</v>
      </c>
      <c r="F9" s="190">
        <v>4.13</v>
      </c>
      <c r="G9" s="174">
        <v>4.7</v>
      </c>
      <c r="H9" s="205">
        <f t="shared" si="4"/>
        <v>0.57</v>
      </c>
      <c r="I9" s="204">
        <f t="shared" si="5"/>
        <v>13.8</v>
      </c>
      <c r="J9" s="190">
        <v>2.04</v>
      </c>
      <c r="K9" s="208">
        <v>2.2</v>
      </c>
      <c r="L9" s="203">
        <f t="shared" si="6"/>
        <v>0.16</v>
      </c>
      <c r="M9" s="204">
        <f t="shared" si="7"/>
        <v>7.84</v>
      </c>
      <c r="N9" s="190">
        <v>1.68</v>
      </c>
      <c r="O9" s="174">
        <v>2.15</v>
      </c>
      <c r="P9" s="203">
        <f t="shared" si="8"/>
        <v>0.47</v>
      </c>
      <c r="Q9" s="204">
        <f t="shared" si="9"/>
        <v>27.98</v>
      </c>
    </row>
    <row r="10" spans="1:17" ht="22.5" customHeight="1">
      <c r="A10" s="191" t="s">
        <v>77</v>
      </c>
      <c r="B10" s="190">
        <v>1.48</v>
      </c>
      <c r="C10" s="175">
        <v>1.6</v>
      </c>
      <c r="D10" s="203">
        <f t="shared" si="2"/>
        <v>0.12</v>
      </c>
      <c r="E10" s="202">
        <f t="shared" si="3"/>
        <v>8.11</v>
      </c>
      <c r="F10" s="190">
        <v>2.02</v>
      </c>
      <c r="G10" s="174">
        <v>2.2</v>
      </c>
      <c r="H10" s="205">
        <f t="shared" si="4"/>
        <v>0.18</v>
      </c>
      <c r="I10" s="204">
        <f t="shared" si="5"/>
        <v>8.91</v>
      </c>
      <c r="J10" s="190">
        <v>1.64</v>
      </c>
      <c r="K10" s="174">
        <v>1.76</v>
      </c>
      <c r="L10" s="203">
        <f t="shared" si="6"/>
        <v>0.12</v>
      </c>
      <c r="M10" s="204">
        <f t="shared" si="7"/>
        <v>7.32</v>
      </c>
      <c r="N10" s="190">
        <v>0.89</v>
      </c>
      <c r="O10" s="174">
        <v>1.15</v>
      </c>
      <c r="P10" s="203">
        <f t="shared" si="8"/>
        <v>0.26</v>
      </c>
      <c r="Q10" s="204">
        <f t="shared" si="9"/>
        <v>29.21</v>
      </c>
    </row>
    <row r="11" spans="1:17" ht="22.5" customHeight="1">
      <c r="A11" s="191" t="s">
        <v>83</v>
      </c>
      <c r="B11" s="190">
        <v>2.19</v>
      </c>
      <c r="C11" s="175">
        <v>2.4</v>
      </c>
      <c r="D11" s="203">
        <f t="shared" si="2"/>
        <v>0.21</v>
      </c>
      <c r="E11" s="202">
        <f t="shared" si="3"/>
        <v>9.59</v>
      </c>
      <c r="F11" s="190">
        <v>2.7</v>
      </c>
      <c r="G11" s="174">
        <v>3.2</v>
      </c>
      <c r="H11" s="205">
        <f t="shared" si="4"/>
        <v>0.5</v>
      </c>
      <c r="I11" s="204">
        <f t="shared" si="5"/>
        <v>18.52</v>
      </c>
      <c r="J11" s="190">
        <v>2.98</v>
      </c>
      <c r="K11" s="208">
        <v>3</v>
      </c>
      <c r="L11" s="203">
        <f t="shared" si="6"/>
        <v>0.02</v>
      </c>
      <c r="M11" s="204">
        <f t="shared" si="7"/>
        <v>0.67</v>
      </c>
      <c r="N11" s="190">
        <v>1.04</v>
      </c>
      <c r="O11" s="174">
        <v>1.33</v>
      </c>
      <c r="P11" s="203">
        <f t="shared" si="8"/>
        <v>0.29</v>
      </c>
      <c r="Q11" s="204">
        <f t="shared" si="9"/>
        <v>27.88</v>
      </c>
    </row>
    <row r="12" spans="1:17" ht="22.5" customHeight="1">
      <c r="A12" s="191" t="s">
        <v>75</v>
      </c>
      <c r="B12" s="190">
        <v>1.09</v>
      </c>
      <c r="C12" s="175">
        <v>0.9</v>
      </c>
      <c r="D12" s="203">
        <f t="shared" si="2"/>
        <v>-0.19</v>
      </c>
      <c r="E12" s="202">
        <f t="shared" si="3"/>
        <v>-17.43</v>
      </c>
      <c r="F12" s="190">
        <v>1.04</v>
      </c>
      <c r="G12" s="174">
        <v>1.2</v>
      </c>
      <c r="H12" s="205">
        <f t="shared" si="4"/>
        <v>0.16</v>
      </c>
      <c r="I12" s="204">
        <f t="shared" si="5"/>
        <v>15.38</v>
      </c>
      <c r="J12" s="190">
        <v>0.85</v>
      </c>
      <c r="K12" s="174">
        <v>0.93</v>
      </c>
      <c r="L12" s="203">
        <f t="shared" si="6"/>
        <v>0.08</v>
      </c>
      <c r="M12" s="204">
        <f t="shared" si="7"/>
        <v>9.41</v>
      </c>
      <c r="N12" s="190">
        <v>0.53</v>
      </c>
      <c r="O12" s="174">
        <v>0.69</v>
      </c>
      <c r="P12" s="203">
        <f t="shared" si="8"/>
        <v>0.16</v>
      </c>
      <c r="Q12" s="204">
        <f t="shared" si="9"/>
        <v>30.19</v>
      </c>
    </row>
    <row r="13" spans="1:17" ht="22.5" customHeight="1">
      <c r="A13" s="191" t="s">
        <v>78</v>
      </c>
      <c r="B13" s="190">
        <v>1.81</v>
      </c>
      <c r="C13" s="174">
        <v>3.48</v>
      </c>
      <c r="D13" s="203">
        <f t="shared" si="2"/>
        <v>1.67</v>
      </c>
      <c r="E13" s="202">
        <f t="shared" si="3"/>
        <v>92.27</v>
      </c>
      <c r="F13" s="190">
        <v>3.08</v>
      </c>
      <c r="G13" s="174">
        <v>4.7</v>
      </c>
      <c r="H13" s="205">
        <f t="shared" si="4"/>
        <v>1.62</v>
      </c>
      <c r="I13" s="204">
        <f t="shared" si="5"/>
        <v>52.6</v>
      </c>
      <c r="J13" s="190">
        <v>2.06</v>
      </c>
      <c r="K13" s="174">
        <v>2.2</v>
      </c>
      <c r="L13" s="203">
        <f t="shared" si="6"/>
        <v>0.14</v>
      </c>
      <c r="M13" s="204">
        <f t="shared" si="7"/>
        <v>6.8</v>
      </c>
      <c r="N13" s="190">
        <v>1.44</v>
      </c>
      <c r="O13" s="174">
        <v>1.8</v>
      </c>
      <c r="P13" s="203">
        <f t="shared" si="8"/>
        <v>0.36</v>
      </c>
      <c r="Q13" s="204">
        <f t="shared" si="9"/>
        <v>25</v>
      </c>
    </row>
    <row r="14" spans="1:17" ht="22.5" customHeight="1">
      <c r="A14" s="191" t="s">
        <v>79</v>
      </c>
      <c r="B14" s="190">
        <v>0.85</v>
      </c>
      <c r="C14" s="174">
        <v>0.9</v>
      </c>
      <c r="D14" s="203">
        <f t="shared" si="2"/>
        <v>0.05</v>
      </c>
      <c r="E14" s="202">
        <f t="shared" si="3"/>
        <v>5.88</v>
      </c>
      <c r="F14" s="190">
        <v>1.1</v>
      </c>
      <c r="G14" s="174">
        <v>1.2</v>
      </c>
      <c r="H14" s="205">
        <f t="shared" si="4"/>
        <v>0.1</v>
      </c>
      <c r="I14" s="204">
        <f t="shared" si="5"/>
        <v>9.09</v>
      </c>
      <c r="J14" s="190">
        <v>1.07</v>
      </c>
      <c r="K14" s="174">
        <v>1.15</v>
      </c>
      <c r="L14" s="203">
        <f t="shared" si="6"/>
        <v>0.08</v>
      </c>
      <c r="M14" s="204">
        <f t="shared" si="7"/>
        <v>7.48</v>
      </c>
      <c r="N14" s="190">
        <v>0.3</v>
      </c>
      <c r="O14" s="174">
        <v>0.38</v>
      </c>
      <c r="P14" s="203">
        <f t="shared" si="8"/>
        <v>0.08</v>
      </c>
      <c r="Q14" s="204">
        <f t="shared" si="9"/>
        <v>26.67</v>
      </c>
    </row>
    <row r="15" spans="1:17" ht="22.5" customHeight="1">
      <c r="A15" s="191" t="s">
        <v>80</v>
      </c>
      <c r="B15" s="190">
        <v>2.8</v>
      </c>
      <c r="C15" s="174">
        <v>1.5</v>
      </c>
      <c r="D15" s="203">
        <f t="shared" si="2"/>
        <v>-1.3</v>
      </c>
      <c r="E15" s="202">
        <f t="shared" si="3"/>
        <v>-46.43</v>
      </c>
      <c r="F15" s="190">
        <v>1.58</v>
      </c>
      <c r="G15" s="174">
        <v>1.99</v>
      </c>
      <c r="H15" s="205">
        <f t="shared" si="4"/>
        <v>0.41</v>
      </c>
      <c r="I15" s="204">
        <f t="shared" si="5"/>
        <v>25.95</v>
      </c>
      <c r="J15" s="190">
        <v>1.39</v>
      </c>
      <c r="K15" s="174">
        <v>1.55</v>
      </c>
      <c r="L15" s="203">
        <f t="shared" si="6"/>
        <v>0.16</v>
      </c>
      <c r="M15" s="204">
        <f t="shared" si="7"/>
        <v>11.51</v>
      </c>
      <c r="N15" s="190">
        <v>0.41</v>
      </c>
      <c r="O15" s="174">
        <v>0.5</v>
      </c>
      <c r="P15" s="203">
        <f t="shared" si="8"/>
        <v>0.09</v>
      </c>
      <c r="Q15" s="204">
        <f t="shared" si="9"/>
        <v>21.95</v>
      </c>
    </row>
    <row r="16" spans="1:17" ht="22.5" customHeight="1">
      <c r="A16" s="191" t="s">
        <v>81</v>
      </c>
      <c r="B16" s="190">
        <v>0.55</v>
      </c>
      <c r="C16" s="174">
        <v>0.6</v>
      </c>
      <c r="D16" s="203">
        <f t="shared" si="2"/>
        <v>0.05</v>
      </c>
      <c r="E16" s="202">
        <f t="shared" si="3"/>
        <v>9.09</v>
      </c>
      <c r="F16" s="190">
        <v>1.15</v>
      </c>
      <c r="G16" s="174">
        <v>0.81</v>
      </c>
      <c r="H16" s="205">
        <f t="shared" si="4"/>
        <v>-0.34</v>
      </c>
      <c r="I16" s="204">
        <f t="shared" si="5"/>
        <v>-29.57</v>
      </c>
      <c r="J16" s="190">
        <v>0.99</v>
      </c>
      <c r="K16" s="174">
        <v>1.12</v>
      </c>
      <c r="L16" s="203">
        <f t="shared" si="6"/>
        <v>0.13</v>
      </c>
      <c r="M16" s="204">
        <f t="shared" si="7"/>
        <v>13.13</v>
      </c>
      <c r="N16" s="190">
        <v>0.39</v>
      </c>
      <c r="O16" s="174">
        <v>0.5</v>
      </c>
      <c r="P16" s="203">
        <f t="shared" si="8"/>
        <v>0.11</v>
      </c>
      <c r="Q16" s="204">
        <f t="shared" si="9"/>
        <v>28.21</v>
      </c>
    </row>
    <row r="17" spans="1:17" ht="22.5" customHeight="1">
      <c r="A17" s="191" t="s">
        <v>82</v>
      </c>
      <c r="B17" s="190">
        <v>0.5</v>
      </c>
      <c r="C17" s="174">
        <v>0.55</v>
      </c>
      <c r="D17" s="203">
        <f t="shared" si="2"/>
        <v>0.05</v>
      </c>
      <c r="E17" s="202">
        <f t="shared" si="3"/>
        <v>10</v>
      </c>
      <c r="F17" s="190">
        <v>0.77</v>
      </c>
      <c r="G17" s="174">
        <v>0.75</v>
      </c>
      <c r="H17" s="205">
        <f t="shared" si="4"/>
        <v>-0.02</v>
      </c>
      <c r="I17" s="204">
        <f t="shared" si="5"/>
        <v>-2.6</v>
      </c>
      <c r="J17" s="190">
        <v>0.8</v>
      </c>
      <c r="K17" s="174">
        <v>0.85</v>
      </c>
      <c r="L17" s="203">
        <f t="shared" si="6"/>
        <v>0.05</v>
      </c>
      <c r="M17" s="204">
        <f t="shared" si="7"/>
        <v>6.25</v>
      </c>
      <c r="N17" s="190">
        <v>0.36</v>
      </c>
      <c r="O17" s="174">
        <v>0.45</v>
      </c>
      <c r="P17" s="203">
        <f t="shared" si="8"/>
        <v>0.09</v>
      </c>
      <c r="Q17" s="204">
        <f t="shared" si="9"/>
        <v>25</v>
      </c>
    </row>
    <row r="18" spans="1:17" ht="22.5" customHeight="1">
      <c r="A18" s="191" t="s">
        <v>84</v>
      </c>
      <c r="B18" s="190">
        <v>0.65</v>
      </c>
      <c r="C18" s="174">
        <v>0.7</v>
      </c>
      <c r="D18" s="203">
        <f t="shared" si="2"/>
        <v>0.05</v>
      </c>
      <c r="E18" s="202">
        <f t="shared" si="3"/>
        <v>7.69</v>
      </c>
      <c r="F18" s="190">
        <v>1.2</v>
      </c>
      <c r="G18" s="174">
        <v>0.95</v>
      </c>
      <c r="H18" s="205">
        <f t="shared" si="4"/>
        <v>-0.25</v>
      </c>
      <c r="I18" s="204">
        <f t="shared" si="5"/>
        <v>-20.83</v>
      </c>
      <c r="J18" s="190">
        <v>1.21</v>
      </c>
      <c r="K18" s="174">
        <v>1.3</v>
      </c>
      <c r="L18" s="203">
        <f t="shared" si="6"/>
        <v>0.09</v>
      </c>
      <c r="M18" s="204">
        <f t="shared" si="7"/>
        <v>7.44</v>
      </c>
      <c r="N18" s="190">
        <v>0.61</v>
      </c>
      <c r="O18" s="174">
        <v>0.75</v>
      </c>
      <c r="P18" s="203">
        <f t="shared" si="8"/>
        <v>0.14</v>
      </c>
      <c r="Q18" s="204">
        <f t="shared" si="9"/>
        <v>22.95</v>
      </c>
    </row>
  </sheetData>
  <sheetProtection/>
  <mergeCells count="26">
    <mergeCell ref="A1:Q1"/>
    <mergeCell ref="B3:E3"/>
    <mergeCell ref="F3:I3"/>
    <mergeCell ref="J3:M3"/>
    <mergeCell ref="N3:Q3"/>
    <mergeCell ref="D4:E4"/>
    <mergeCell ref="H4:I4"/>
    <mergeCell ref="L4:M4"/>
    <mergeCell ref="P4:Q4"/>
    <mergeCell ref="A3:A6"/>
    <mergeCell ref="B4:B6"/>
    <mergeCell ref="C4:C6"/>
    <mergeCell ref="D5:D6"/>
    <mergeCell ref="E5:E6"/>
    <mergeCell ref="F4:F6"/>
    <mergeCell ref="G4:G6"/>
    <mergeCell ref="H5:H6"/>
    <mergeCell ref="I5:I6"/>
    <mergeCell ref="J4:J6"/>
    <mergeCell ref="K4:K6"/>
    <mergeCell ref="L5:L6"/>
    <mergeCell ref="M5:M6"/>
    <mergeCell ref="N4:N6"/>
    <mergeCell ref="O4:O6"/>
    <mergeCell ref="P5:P6"/>
    <mergeCell ref="Q5:Q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workbookViewId="0" topLeftCell="A1">
      <selection activeCell="S6" sqref="S6"/>
    </sheetView>
  </sheetViews>
  <sheetFormatPr defaultColWidth="9.00390625" defaultRowHeight="14.25"/>
  <cols>
    <col min="1" max="1" width="9.625" style="0" customWidth="1"/>
    <col min="2" max="2" width="6.50390625" style="0" customWidth="1"/>
    <col min="3" max="4" width="6.625" style="0" customWidth="1"/>
    <col min="5" max="5" width="5.25390625" style="0" customWidth="1"/>
    <col min="6" max="7" width="6.50390625" style="0" customWidth="1"/>
    <col min="8" max="8" width="8.125" style="0" customWidth="1"/>
    <col min="9" max="9" width="6.25390625" style="0" customWidth="1"/>
    <col min="10" max="13" width="8.125" style="0" customWidth="1"/>
    <col min="14" max="15" width="7.00390625" style="0" customWidth="1"/>
    <col min="16" max="16" width="6.875" style="0" customWidth="1"/>
    <col min="17" max="17" width="6.375" style="0" customWidth="1"/>
  </cols>
  <sheetData>
    <row r="1" spans="1:17" ht="31.5" customHeight="1">
      <c r="A1" s="176" t="s">
        <v>99</v>
      </c>
      <c r="B1" s="176"/>
      <c r="C1" s="176"/>
      <c r="D1" s="176"/>
      <c r="E1" s="177"/>
      <c r="F1" s="176"/>
      <c r="G1" s="176"/>
      <c r="H1" s="176"/>
      <c r="I1" s="177"/>
      <c r="J1" s="176"/>
      <c r="K1" s="176"/>
      <c r="L1" s="176"/>
      <c r="M1" s="177"/>
      <c r="N1" s="176"/>
      <c r="O1" s="176"/>
      <c r="P1" s="176"/>
      <c r="Q1" s="177"/>
    </row>
    <row r="2" spans="1:17" ht="21" customHeight="1">
      <c r="A2" s="178"/>
      <c r="B2" s="178"/>
      <c r="C2" s="178"/>
      <c r="D2" s="178"/>
      <c r="E2" s="179"/>
      <c r="F2" s="180"/>
      <c r="G2" s="180"/>
      <c r="H2" s="180"/>
      <c r="I2" s="179"/>
      <c r="J2" s="193"/>
      <c r="K2" s="193"/>
      <c r="L2" s="193"/>
      <c r="M2" s="194"/>
      <c r="N2" s="193"/>
      <c r="O2" s="193"/>
      <c r="P2" s="193"/>
      <c r="Q2" s="194"/>
    </row>
    <row r="3" spans="1:17" ht="19.5" customHeight="1">
      <c r="A3" s="181" t="s">
        <v>100</v>
      </c>
      <c r="B3" s="182" t="s">
        <v>101</v>
      </c>
      <c r="C3" s="182"/>
      <c r="D3" s="182"/>
      <c r="E3" s="183"/>
      <c r="F3" s="182" t="s">
        <v>102</v>
      </c>
      <c r="G3" s="182"/>
      <c r="H3" s="182"/>
      <c r="I3" s="183"/>
      <c r="J3" s="182" t="s">
        <v>103</v>
      </c>
      <c r="K3" s="182"/>
      <c r="L3" s="182"/>
      <c r="M3" s="183"/>
      <c r="N3" s="182" t="s">
        <v>104</v>
      </c>
      <c r="O3" s="182"/>
      <c r="P3" s="182"/>
      <c r="Q3" s="183"/>
    </row>
    <row r="4" spans="1:17" ht="19.5" customHeight="1">
      <c r="A4" s="181"/>
      <c r="B4" s="184" t="s">
        <v>92</v>
      </c>
      <c r="C4" s="159" t="s">
        <v>93</v>
      </c>
      <c r="D4" s="182" t="s">
        <v>94</v>
      </c>
      <c r="E4" s="183"/>
      <c r="F4" s="184" t="s">
        <v>92</v>
      </c>
      <c r="G4" s="159" t="s">
        <v>93</v>
      </c>
      <c r="H4" s="182" t="s">
        <v>94</v>
      </c>
      <c r="I4" s="183"/>
      <c r="J4" s="184" t="s">
        <v>92</v>
      </c>
      <c r="K4" s="159" t="s">
        <v>93</v>
      </c>
      <c r="L4" s="182" t="s">
        <v>94</v>
      </c>
      <c r="M4" s="183"/>
      <c r="N4" s="184" t="s">
        <v>92</v>
      </c>
      <c r="O4" s="159" t="s">
        <v>93</v>
      </c>
      <c r="P4" s="182" t="s">
        <v>94</v>
      </c>
      <c r="Q4" s="183"/>
    </row>
    <row r="5" spans="1:17" ht="19.5" customHeight="1">
      <c r="A5" s="181"/>
      <c r="B5" s="185"/>
      <c r="C5" s="159"/>
      <c r="D5" s="182" t="s">
        <v>105</v>
      </c>
      <c r="E5" s="183" t="s">
        <v>95</v>
      </c>
      <c r="F5" s="185"/>
      <c r="G5" s="159"/>
      <c r="H5" s="182" t="s">
        <v>105</v>
      </c>
      <c r="I5" s="183" t="s">
        <v>95</v>
      </c>
      <c r="J5" s="185"/>
      <c r="K5" s="159"/>
      <c r="L5" s="182" t="s">
        <v>105</v>
      </c>
      <c r="M5" s="183" t="s">
        <v>95</v>
      </c>
      <c r="N5" s="185"/>
      <c r="O5" s="159"/>
      <c r="P5" s="182" t="s">
        <v>67</v>
      </c>
      <c r="Q5" s="183" t="s">
        <v>95</v>
      </c>
    </row>
    <row r="6" spans="1:17" ht="19.5" customHeight="1">
      <c r="A6" s="186"/>
      <c r="B6" s="187"/>
      <c r="C6" s="161"/>
      <c r="D6" s="188"/>
      <c r="E6" s="189"/>
      <c r="F6" s="187"/>
      <c r="G6" s="161"/>
      <c r="H6" s="188"/>
      <c r="I6" s="189"/>
      <c r="J6" s="187"/>
      <c r="K6" s="161"/>
      <c r="L6" s="188"/>
      <c r="M6" s="189"/>
      <c r="N6" s="187"/>
      <c r="O6" s="161"/>
      <c r="P6" s="188"/>
      <c r="Q6" s="189"/>
    </row>
    <row r="7" spans="1:17" ht="24.75" customHeight="1">
      <c r="A7" s="183" t="s">
        <v>74</v>
      </c>
      <c r="B7" s="190">
        <f aca="true" t="shared" si="0" ref="B7:G7">SUM(B8:B18)</f>
        <v>7.49</v>
      </c>
      <c r="C7" s="190">
        <f t="shared" si="0"/>
        <v>7.65</v>
      </c>
      <c r="D7" s="174">
        <f>C7-B7</f>
        <v>0.16</v>
      </c>
      <c r="E7" s="174">
        <v>2.03</v>
      </c>
      <c r="F7" s="190">
        <f t="shared" si="0"/>
        <v>9.72</v>
      </c>
      <c r="G7" s="190">
        <f t="shared" si="0"/>
        <v>10.36</v>
      </c>
      <c r="H7" s="174">
        <f>G7-F7</f>
        <v>0.64</v>
      </c>
      <c r="I7" s="183">
        <v>6.59</v>
      </c>
      <c r="J7" s="190">
        <f aca="true" t="shared" si="1" ref="J7:O7">SUM(J8:J18)</f>
        <v>198.13</v>
      </c>
      <c r="K7" s="190">
        <f t="shared" si="1"/>
        <v>204</v>
      </c>
      <c r="L7" s="174">
        <f>K7-J7</f>
        <v>5.87</v>
      </c>
      <c r="M7" s="183">
        <v>2.96</v>
      </c>
      <c r="N7" s="190">
        <f t="shared" si="1"/>
        <v>278.63</v>
      </c>
      <c r="O7" s="190">
        <f t="shared" si="1"/>
        <v>296.3</v>
      </c>
      <c r="P7" s="174">
        <f>O7-N7</f>
        <v>17.67</v>
      </c>
      <c r="Q7" s="183">
        <v>6.34</v>
      </c>
    </row>
    <row r="8" spans="1:17" ht="24" customHeight="1">
      <c r="A8" s="175" t="s">
        <v>85</v>
      </c>
      <c r="B8" s="190">
        <v>0.42</v>
      </c>
      <c r="C8" s="174">
        <v>0.43</v>
      </c>
      <c r="D8" s="174">
        <f aca="true" t="shared" si="2" ref="D8:D18">C8-B8</f>
        <v>0.01</v>
      </c>
      <c r="E8" s="174">
        <f aca="true" t="shared" si="3" ref="E8:E18">D8/B8*100</f>
        <v>2.38</v>
      </c>
      <c r="F8" s="190">
        <v>0.73</v>
      </c>
      <c r="G8" s="175">
        <v>0.78</v>
      </c>
      <c r="H8" s="174">
        <f aca="true" t="shared" si="4" ref="H8:H18">G8-F8</f>
        <v>0.05</v>
      </c>
      <c r="I8" s="183">
        <f aca="true" t="shared" si="5" ref="I8:I18">H8/F8*100</f>
        <v>6.85</v>
      </c>
      <c r="J8" s="190">
        <v>54.84</v>
      </c>
      <c r="K8" s="175">
        <v>56.91</v>
      </c>
      <c r="L8" s="174">
        <f aca="true" t="shared" si="6" ref="L8:L18">K8-J8</f>
        <v>2.07</v>
      </c>
      <c r="M8" s="183">
        <f aca="true" t="shared" si="7" ref="M8:M18">L8/J8*100</f>
        <v>3.77</v>
      </c>
      <c r="N8" s="190">
        <v>32.9</v>
      </c>
      <c r="O8" s="195">
        <v>35</v>
      </c>
      <c r="P8" s="174">
        <f aca="true" t="shared" si="8" ref="P8:P18">O8-N8</f>
        <v>2.1</v>
      </c>
      <c r="Q8" s="183">
        <f aca="true" t="shared" si="9" ref="Q8:Q18">P8/N8*100</f>
        <v>6.38</v>
      </c>
    </row>
    <row r="9" spans="1:17" ht="24.75" customHeight="1">
      <c r="A9" s="175" t="s">
        <v>76</v>
      </c>
      <c r="B9" s="190">
        <v>1.55</v>
      </c>
      <c r="C9" s="174">
        <v>1.58</v>
      </c>
      <c r="D9" s="174">
        <f t="shared" si="2"/>
        <v>0.03</v>
      </c>
      <c r="E9" s="174">
        <f t="shared" si="3"/>
        <v>1.94</v>
      </c>
      <c r="F9" s="190">
        <v>1.86</v>
      </c>
      <c r="G9" s="175">
        <v>1.98</v>
      </c>
      <c r="H9" s="174">
        <f t="shared" si="4"/>
        <v>0.12</v>
      </c>
      <c r="I9" s="183">
        <f t="shared" si="5"/>
        <v>6.45</v>
      </c>
      <c r="J9" s="190">
        <v>25.99</v>
      </c>
      <c r="K9" s="175">
        <v>26.8</v>
      </c>
      <c r="L9" s="174">
        <f t="shared" si="6"/>
        <v>0.81</v>
      </c>
      <c r="M9" s="183">
        <f t="shared" si="7"/>
        <v>3.12</v>
      </c>
      <c r="N9" s="190">
        <v>59.74</v>
      </c>
      <c r="O9" s="195">
        <v>63.6</v>
      </c>
      <c r="P9" s="174">
        <f t="shared" si="8"/>
        <v>3.86</v>
      </c>
      <c r="Q9" s="183">
        <f t="shared" si="9"/>
        <v>6.46</v>
      </c>
    </row>
    <row r="10" spans="1:17" ht="24.75" customHeight="1">
      <c r="A10" s="191" t="s">
        <v>77</v>
      </c>
      <c r="B10" s="190">
        <v>0.66</v>
      </c>
      <c r="C10" s="174">
        <v>0.68</v>
      </c>
      <c r="D10" s="174">
        <f t="shared" si="2"/>
        <v>0.02</v>
      </c>
      <c r="E10" s="174">
        <f t="shared" si="3"/>
        <v>3.03</v>
      </c>
      <c r="F10" s="190">
        <v>0.9</v>
      </c>
      <c r="G10" s="175">
        <v>0.96</v>
      </c>
      <c r="H10" s="174">
        <f t="shared" si="4"/>
        <v>0.06</v>
      </c>
      <c r="I10" s="183">
        <f t="shared" si="5"/>
        <v>6.67</v>
      </c>
      <c r="J10" s="190">
        <v>13.88</v>
      </c>
      <c r="K10" s="175">
        <v>14.3</v>
      </c>
      <c r="L10" s="174">
        <f t="shared" si="6"/>
        <v>0.42</v>
      </c>
      <c r="M10" s="183">
        <f t="shared" si="7"/>
        <v>3.03</v>
      </c>
      <c r="N10" s="190">
        <v>26.33</v>
      </c>
      <c r="O10" s="195">
        <v>28</v>
      </c>
      <c r="P10" s="174">
        <f t="shared" si="8"/>
        <v>1.67</v>
      </c>
      <c r="Q10" s="183">
        <f t="shared" si="9"/>
        <v>6.34</v>
      </c>
    </row>
    <row r="11" spans="1:17" ht="21" customHeight="1">
      <c r="A11" s="191" t="s">
        <v>83</v>
      </c>
      <c r="B11" s="190">
        <v>1.36</v>
      </c>
      <c r="C11" s="174">
        <v>1.4</v>
      </c>
      <c r="D11" s="174">
        <f t="shared" si="2"/>
        <v>0.04</v>
      </c>
      <c r="E11" s="174">
        <f t="shared" si="3"/>
        <v>2.94</v>
      </c>
      <c r="F11" s="190">
        <v>1.52</v>
      </c>
      <c r="G11" s="175">
        <v>1.62</v>
      </c>
      <c r="H11" s="174">
        <f t="shared" si="4"/>
        <v>0.1</v>
      </c>
      <c r="I11" s="183">
        <f t="shared" si="5"/>
        <v>6.58</v>
      </c>
      <c r="J11" s="190">
        <v>19.8</v>
      </c>
      <c r="K11" s="175">
        <v>20.2</v>
      </c>
      <c r="L11" s="174">
        <f t="shared" si="6"/>
        <v>0.4</v>
      </c>
      <c r="M11" s="183">
        <f t="shared" si="7"/>
        <v>2.02</v>
      </c>
      <c r="N11" s="190">
        <v>35.3</v>
      </c>
      <c r="O11" s="195">
        <v>37.5</v>
      </c>
      <c r="P11" s="174">
        <f t="shared" si="8"/>
        <v>2.2</v>
      </c>
      <c r="Q11" s="183">
        <f t="shared" si="9"/>
        <v>6.23</v>
      </c>
    </row>
    <row r="12" spans="1:17" ht="21.75" customHeight="1">
      <c r="A12" s="191" t="s">
        <v>75</v>
      </c>
      <c r="B12" s="190">
        <v>0.6</v>
      </c>
      <c r="C12" s="174">
        <v>0.61</v>
      </c>
      <c r="D12" s="174">
        <f t="shared" si="2"/>
        <v>0.01</v>
      </c>
      <c r="E12" s="174">
        <f t="shared" si="3"/>
        <v>1.67</v>
      </c>
      <c r="F12" s="190">
        <v>0.77</v>
      </c>
      <c r="G12" s="175">
        <v>0.82</v>
      </c>
      <c r="H12" s="174">
        <f t="shared" si="4"/>
        <v>0.05</v>
      </c>
      <c r="I12" s="183">
        <f t="shared" si="5"/>
        <v>6.49</v>
      </c>
      <c r="J12" s="190">
        <v>6.67</v>
      </c>
      <c r="K12" s="175">
        <v>6.9</v>
      </c>
      <c r="L12" s="174">
        <f t="shared" si="6"/>
        <v>0.23</v>
      </c>
      <c r="M12" s="183">
        <f t="shared" si="7"/>
        <v>3.45</v>
      </c>
      <c r="N12" s="190">
        <v>11.31</v>
      </c>
      <c r="O12" s="195">
        <v>12</v>
      </c>
      <c r="P12" s="174">
        <f t="shared" si="8"/>
        <v>0.69</v>
      </c>
      <c r="Q12" s="183">
        <f t="shared" si="9"/>
        <v>6.1</v>
      </c>
    </row>
    <row r="13" spans="1:17" ht="24.75" customHeight="1">
      <c r="A13" s="191" t="s">
        <v>78</v>
      </c>
      <c r="B13" s="190">
        <v>1.31</v>
      </c>
      <c r="C13" s="174">
        <v>1.35</v>
      </c>
      <c r="D13" s="174">
        <f t="shared" si="2"/>
        <v>0.04</v>
      </c>
      <c r="E13" s="174">
        <f t="shared" si="3"/>
        <v>3.05</v>
      </c>
      <c r="F13" s="190">
        <v>1.71</v>
      </c>
      <c r="G13" s="175">
        <v>1.82</v>
      </c>
      <c r="H13" s="174">
        <f t="shared" si="4"/>
        <v>0.11</v>
      </c>
      <c r="I13" s="183">
        <f t="shared" si="5"/>
        <v>6.43</v>
      </c>
      <c r="J13" s="190">
        <v>15.96</v>
      </c>
      <c r="K13" s="175">
        <v>16.3</v>
      </c>
      <c r="L13" s="174">
        <f t="shared" si="6"/>
        <v>0.34</v>
      </c>
      <c r="M13" s="183">
        <f t="shared" si="7"/>
        <v>2.13</v>
      </c>
      <c r="N13" s="190">
        <v>29.9</v>
      </c>
      <c r="O13" s="195">
        <v>32</v>
      </c>
      <c r="P13" s="174">
        <f t="shared" si="8"/>
        <v>2.1</v>
      </c>
      <c r="Q13" s="183">
        <f t="shared" si="9"/>
        <v>7.02</v>
      </c>
    </row>
    <row r="14" spans="1:17" ht="24.75" customHeight="1">
      <c r="A14" s="191" t="s">
        <v>79</v>
      </c>
      <c r="B14" s="190">
        <v>0.18</v>
      </c>
      <c r="C14" s="174">
        <v>0.18</v>
      </c>
      <c r="D14" s="174">
        <f t="shared" si="2"/>
        <v>0</v>
      </c>
      <c r="E14" s="174">
        <f t="shared" si="3"/>
        <v>0</v>
      </c>
      <c r="F14" s="190">
        <v>0.09</v>
      </c>
      <c r="G14" s="175">
        <v>0.09</v>
      </c>
      <c r="H14" s="174">
        <f t="shared" si="4"/>
        <v>0</v>
      </c>
      <c r="I14" s="183">
        <f t="shared" si="5"/>
        <v>0</v>
      </c>
      <c r="J14" s="190">
        <v>29.34</v>
      </c>
      <c r="K14" s="175">
        <v>30.3</v>
      </c>
      <c r="L14" s="174">
        <f t="shared" si="6"/>
        <v>0.96</v>
      </c>
      <c r="M14" s="183">
        <f t="shared" si="7"/>
        <v>3.27</v>
      </c>
      <c r="N14" s="190">
        <v>13.03</v>
      </c>
      <c r="O14" s="195">
        <v>14</v>
      </c>
      <c r="P14" s="174">
        <f t="shared" si="8"/>
        <v>0.97</v>
      </c>
      <c r="Q14" s="183">
        <f t="shared" si="9"/>
        <v>7.44</v>
      </c>
    </row>
    <row r="15" spans="1:17" ht="21" customHeight="1">
      <c r="A15" s="191" t="s">
        <v>80</v>
      </c>
      <c r="B15" s="190">
        <v>0.14</v>
      </c>
      <c r="C15" s="174">
        <v>0.14</v>
      </c>
      <c r="D15" s="174">
        <f t="shared" si="2"/>
        <v>0</v>
      </c>
      <c r="E15" s="174">
        <f t="shared" si="3"/>
        <v>0</v>
      </c>
      <c r="F15" s="190">
        <v>0.17</v>
      </c>
      <c r="G15" s="175">
        <v>0.19</v>
      </c>
      <c r="H15" s="174">
        <f t="shared" si="4"/>
        <v>0.02</v>
      </c>
      <c r="I15" s="183">
        <f t="shared" si="5"/>
        <v>11.76</v>
      </c>
      <c r="J15" s="190">
        <v>9.16</v>
      </c>
      <c r="K15" s="175">
        <v>9.5</v>
      </c>
      <c r="L15" s="174">
        <f t="shared" si="6"/>
        <v>0.34</v>
      </c>
      <c r="M15" s="183">
        <f t="shared" si="7"/>
        <v>3.71</v>
      </c>
      <c r="N15" s="190">
        <v>19.23</v>
      </c>
      <c r="O15" s="195">
        <v>20.5</v>
      </c>
      <c r="P15" s="174">
        <f t="shared" si="8"/>
        <v>1.27</v>
      </c>
      <c r="Q15" s="183">
        <f t="shared" si="9"/>
        <v>6.6</v>
      </c>
    </row>
    <row r="16" spans="1:17" ht="21.75" customHeight="1">
      <c r="A16" s="191" t="s">
        <v>81</v>
      </c>
      <c r="B16" s="190">
        <v>0.18</v>
      </c>
      <c r="C16" s="174">
        <v>0.18</v>
      </c>
      <c r="D16" s="174">
        <f t="shared" si="2"/>
        <v>0</v>
      </c>
      <c r="E16" s="174">
        <f t="shared" si="3"/>
        <v>0</v>
      </c>
      <c r="F16" s="190">
        <v>0.44</v>
      </c>
      <c r="G16" s="175">
        <v>0.46</v>
      </c>
      <c r="H16" s="174">
        <f t="shared" si="4"/>
        <v>0.02</v>
      </c>
      <c r="I16" s="183">
        <f t="shared" si="5"/>
        <v>4.55</v>
      </c>
      <c r="J16" s="190">
        <v>6.56</v>
      </c>
      <c r="K16" s="175">
        <v>6.65</v>
      </c>
      <c r="L16" s="174">
        <f t="shared" si="6"/>
        <v>0.09</v>
      </c>
      <c r="M16" s="183">
        <f t="shared" si="7"/>
        <v>1.37</v>
      </c>
      <c r="N16" s="190">
        <v>16.58</v>
      </c>
      <c r="O16" s="195">
        <v>17.5</v>
      </c>
      <c r="P16" s="174">
        <f t="shared" si="8"/>
        <v>0.92</v>
      </c>
      <c r="Q16" s="183">
        <f t="shared" si="9"/>
        <v>5.55</v>
      </c>
    </row>
    <row r="17" spans="1:17" ht="21" customHeight="1">
      <c r="A17" s="191" t="s">
        <v>82</v>
      </c>
      <c r="B17" s="190">
        <v>0.21</v>
      </c>
      <c r="C17" s="174">
        <v>0.21</v>
      </c>
      <c r="D17" s="174">
        <f t="shared" si="2"/>
        <v>0</v>
      </c>
      <c r="E17" s="174">
        <f t="shared" si="3"/>
        <v>0</v>
      </c>
      <c r="F17" s="190">
        <v>0.26</v>
      </c>
      <c r="G17" s="175">
        <v>0.28</v>
      </c>
      <c r="H17" s="174">
        <f t="shared" si="4"/>
        <v>0.02</v>
      </c>
      <c r="I17" s="183">
        <f t="shared" si="5"/>
        <v>7.69</v>
      </c>
      <c r="J17" s="190">
        <v>6.07</v>
      </c>
      <c r="K17" s="175">
        <v>6.15</v>
      </c>
      <c r="L17" s="174">
        <f t="shared" si="6"/>
        <v>0.08</v>
      </c>
      <c r="M17" s="183">
        <f t="shared" si="7"/>
        <v>1.32</v>
      </c>
      <c r="N17" s="190">
        <v>9.4</v>
      </c>
      <c r="O17" s="195">
        <v>10</v>
      </c>
      <c r="P17" s="174">
        <f t="shared" si="8"/>
        <v>0.6</v>
      </c>
      <c r="Q17" s="183">
        <f t="shared" si="9"/>
        <v>6.38</v>
      </c>
    </row>
    <row r="18" spans="1:17" ht="24" customHeight="1">
      <c r="A18" s="191" t="s">
        <v>84</v>
      </c>
      <c r="B18" s="190">
        <v>0.88</v>
      </c>
      <c r="C18" s="174">
        <v>0.89</v>
      </c>
      <c r="D18" s="174">
        <f t="shared" si="2"/>
        <v>0.01</v>
      </c>
      <c r="E18" s="174">
        <f t="shared" si="3"/>
        <v>1.14</v>
      </c>
      <c r="F18" s="190">
        <v>1.27</v>
      </c>
      <c r="G18" s="175">
        <v>1.36</v>
      </c>
      <c r="H18" s="174">
        <f t="shared" si="4"/>
        <v>0.09</v>
      </c>
      <c r="I18" s="183">
        <f t="shared" si="5"/>
        <v>7.09</v>
      </c>
      <c r="J18" s="190">
        <v>9.86</v>
      </c>
      <c r="K18" s="175">
        <v>9.99</v>
      </c>
      <c r="L18" s="174">
        <f t="shared" si="6"/>
        <v>0.13</v>
      </c>
      <c r="M18" s="183">
        <f t="shared" si="7"/>
        <v>1.32</v>
      </c>
      <c r="N18" s="190">
        <v>24.91</v>
      </c>
      <c r="O18" s="195">
        <v>26.2</v>
      </c>
      <c r="P18" s="174">
        <f t="shared" si="8"/>
        <v>1.29</v>
      </c>
      <c r="Q18" s="183">
        <f t="shared" si="9"/>
        <v>5.18</v>
      </c>
    </row>
    <row r="19" spans="1:17" ht="14.2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</sheetData>
  <sheetProtection/>
  <mergeCells count="27">
    <mergeCell ref="A1:Q1"/>
    <mergeCell ref="A2:D2"/>
    <mergeCell ref="B3:E3"/>
    <mergeCell ref="F3:I3"/>
    <mergeCell ref="J3:M3"/>
    <mergeCell ref="N3:Q3"/>
    <mergeCell ref="D4:E4"/>
    <mergeCell ref="H4:I4"/>
    <mergeCell ref="L4:M4"/>
    <mergeCell ref="P4:Q4"/>
    <mergeCell ref="A3:A6"/>
    <mergeCell ref="B4:B6"/>
    <mergeCell ref="C4:C6"/>
    <mergeCell ref="D5:D6"/>
    <mergeCell ref="E5:E6"/>
    <mergeCell ref="F4:F6"/>
    <mergeCell ref="G4:G6"/>
    <mergeCell ref="H5:H6"/>
    <mergeCell ref="I5:I6"/>
    <mergeCell ref="J4:J6"/>
    <mergeCell ref="K4:K6"/>
    <mergeCell ref="L5:L6"/>
    <mergeCell ref="M5:M6"/>
    <mergeCell ref="N4:N6"/>
    <mergeCell ref="O4:O6"/>
    <mergeCell ref="P5:P6"/>
    <mergeCell ref="Q5:Q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workbookViewId="0" topLeftCell="A1">
      <selection activeCell="K21" sqref="K21"/>
    </sheetView>
  </sheetViews>
  <sheetFormatPr defaultColWidth="9.00390625" defaultRowHeight="14.25"/>
  <cols>
    <col min="1" max="1" width="8.375" style="155" customWidth="1"/>
    <col min="2" max="2" width="9.75390625" style="156" customWidth="1"/>
    <col min="3" max="5" width="8.625" style="156" customWidth="1"/>
    <col min="6" max="6" width="9.75390625" style="156" customWidth="1"/>
    <col min="7" max="7" width="8.50390625" style="156" customWidth="1"/>
    <col min="8" max="8" width="7.875" style="156" customWidth="1"/>
    <col min="9" max="9" width="7.50390625" style="156" customWidth="1"/>
    <col min="10" max="16384" width="9.00390625" style="156" customWidth="1"/>
  </cols>
  <sheetData>
    <row r="1" spans="1:13" ht="36" customHeight="1">
      <c r="A1" s="157" t="s">
        <v>106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8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9.5" customHeight="1">
      <c r="A3" s="158" t="s">
        <v>107</v>
      </c>
      <c r="B3" s="159" t="s">
        <v>108</v>
      </c>
      <c r="C3" s="159"/>
      <c r="D3" s="159"/>
      <c r="E3" s="159"/>
      <c r="F3" s="159" t="s">
        <v>109</v>
      </c>
      <c r="G3" s="159"/>
      <c r="H3" s="159"/>
      <c r="I3" s="159"/>
      <c r="J3" s="159" t="s">
        <v>110</v>
      </c>
      <c r="K3" s="159"/>
      <c r="L3" s="159"/>
      <c r="M3" s="159"/>
    </row>
    <row r="4" spans="1:13" ht="19.5" customHeight="1">
      <c r="A4" s="158"/>
      <c r="B4" s="159" t="s">
        <v>111</v>
      </c>
      <c r="C4" s="159" t="s">
        <v>93</v>
      </c>
      <c r="D4" s="159" t="s">
        <v>94</v>
      </c>
      <c r="E4" s="159"/>
      <c r="F4" s="159" t="s">
        <v>111</v>
      </c>
      <c r="G4" s="159" t="s">
        <v>93</v>
      </c>
      <c r="H4" s="159" t="s">
        <v>94</v>
      </c>
      <c r="I4" s="159"/>
      <c r="J4" s="159" t="s">
        <v>111</v>
      </c>
      <c r="K4" s="159" t="s">
        <v>93</v>
      </c>
      <c r="L4" s="159" t="s">
        <v>94</v>
      </c>
      <c r="M4" s="159"/>
    </row>
    <row r="5" spans="1:13" ht="19.5" customHeight="1">
      <c r="A5" s="160"/>
      <c r="B5" s="161"/>
      <c r="C5" s="161"/>
      <c r="D5" s="161" t="s">
        <v>105</v>
      </c>
      <c r="E5" s="161" t="s">
        <v>98</v>
      </c>
      <c r="F5" s="161"/>
      <c r="G5" s="161"/>
      <c r="H5" s="161" t="s">
        <v>105</v>
      </c>
      <c r="I5" s="161" t="s">
        <v>98</v>
      </c>
      <c r="J5" s="161"/>
      <c r="K5" s="161"/>
      <c r="L5" s="161" t="s">
        <v>105</v>
      </c>
      <c r="M5" s="161" t="s">
        <v>98</v>
      </c>
    </row>
    <row r="6" spans="1:13" s="154" customFormat="1" ht="24" customHeight="1">
      <c r="A6" s="162" t="s">
        <v>74</v>
      </c>
      <c r="B6" s="163">
        <v>40512</v>
      </c>
      <c r="C6" s="164">
        <v>43090</v>
      </c>
      <c r="D6" s="164">
        <v>2578</v>
      </c>
      <c r="E6" s="165">
        <v>6.36</v>
      </c>
      <c r="F6" s="166">
        <v>33773</v>
      </c>
      <c r="G6" s="167">
        <v>35900</v>
      </c>
      <c r="H6" s="164">
        <v>2127</v>
      </c>
      <c r="I6" s="165">
        <v>6.3</v>
      </c>
      <c r="J6" s="174">
        <v>6739.1</v>
      </c>
      <c r="K6" s="174">
        <v>7190</v>
      </c>
      <c r="L6" s="174">
        <v>450.9</v>
      </c>
      <c r="M6" s="165">
        <v>6.69</v>
      </c>
    </row>
    <row r="7" spans="1:13" s="154" customFormat="1" ht="24" customHeight="1">
      <c r="A7" s="168" t="s">
        <v>85</v>
      </c>
      <c r="B7" s="163">
        <v>8392.4</v>
      </c>
      <c r="C7" s="164">
        <f aca="true" t="shared" si="0" ref="C7:C17">G7+K7</f>
        <v>9385.7</v>
      </c>
      <c r="D7" s="164">
        <f aca="true" t="shared" si="1" ref="D7:D17">C7-B7</f>
        <v>993.3</v>
      </c>
      <c r="E7" s="165">
        <f aca="true" t="shared" si="2" ref="E7:E17">D7/B7*100</f>
        <v>11.84</v>
      </c>
      <c r="F7" s="166">
        <v>3650</v>
      </c>
      <c r="G7" s="166">
        <v>4200</v>
      </c>
      <c r="H7" s="164">
        <f aca="true" t="shared" si="3" ref="H7:H17">G7-F7</f>
        <v>550</v>
      </c>
      <c r="I7" s="165">
        <f aca="true" t="shared" si="4" ref="I7:I17">H7/F7*100</f>
        <v>15.07</v>
      </c>
      <c r="J7" s="163">
        <v>4742.4</v>
      </c>
      <c r="K7" s="175">
        <v>5185.7</v>
      </c>
      <c r="L7" s="174">
        <f aca="true" t="shared" si="5" ref="L7:L17">K7-J7</f>
        <v>443.3</v>
      </c>
      <c r="M7" s="165">
        <f aca="true" t="shared" si="6" ref="M7:M17">L7/J7*100</f>
        <v>9.35</v>
      </c>
    </row>
    <row r="8" spans="1:13" s="154" customFormat="1" ht="24" customHeight="1">
      <c r="A8" s="169" t="s">
        <v>76</v>
      </c>
      <c r="B8" s="163">
        <v>6916.6</v>
      </c>
      <c r="C8" s="164">
        <f t="shared" si="0"/>
        <v>7073</v>
      </c>
      <c r="D8" s="164">
        <f t="shared" si="1"/>
        <v>156.4</v>
      </c>
      <c r="E8" s="165">
        <f t="shared" si="2"/>
        <v>2.26</v>
      </c>
      <c r="F8" s="166">
        <v>6844</v>
      </c>
      <c r="G8" s="166">
        <v>7000</v>
      </c>
      <c r="H8" s="164">
        <f t="shared" si="3"/>
        <v>156</v>
      </c>
      <c r="I8" s="165">
        <f t="shared" si="4"/>
        <v>2.28</v>
      </c>
      <c r="J8" s="163">
        <v>72.6</v>
      </c>
      <c r="K8" s="175">
        <v>73</v>
      </c>
      <c r="L8" s="174">
        <f t="shared" si="5"/>
        <v>0.4</v>
      </c>
      <c r="M8" s="165">
        <f t="shared" si="6"/>
        <v>0.55</v>
      </c>
    </row>
    <row r="9" spans="1:13" s="154" customFormat="1" ht="24" customHeight="1">
      <c r="A9" s="170" t="s">
        <v>77</v>
      </c>
      <c r="B9" s="163">
        <v>3315.7</v>
      </c>
      <c r="C9" s="164">
        <f t="shared" si="0"/>
        <v>3456.8</v>
      </c>
      <c r="D9" s="164">
        <f t="shared" si="1"/>
        <v>141.1</v>
      </c>
      <c r="E9" s="165">
        <f t="shared" si="2"/>
        <v>4.26</v>
      </c>
      <c r="F9" s="166">
        <v>3309</v>
      </c>
      <c r="G9" s="166">
        <v>3450</v>
      </c>
      <c r="H9" s="164">
        <f t="shared" si="3"/>
        <v>141</v>
      </c>
      <c r="I9" s="165">
        <f t="shared" si="4"/>
        <v>4.26</v>
      </c>
      <c r="J9" s="163">
        <v>6.7</v>
      </c>
      <c r="K9" s="175">
        <v>6.8</v>
      </c>
      <c r="L9" s="174">
        <f t="shared" si="5"/>
        <v>0.1</v>
      </c>
      <c r="M9" s="165">
        <f t="shared" si="6"/>
        <v>1.49</v>
      </c>
    </row>
    <row r="10" spans="1:13" s="154" customFormat="1" ht="24" customHeight="1">
      <c r="A10" s="170" t="s">
        <v>83</v>
      </c>
      <c r="B10" s="163">
        <v>4232.1</v>
      </c>
      <c r="C10" s="164">
        <f t="shared" si="0"/>
        <v>4346</v>
      </c>
      <c r="D10" s="164">
        <f t="shared" si="1"/>
        <v>113.9</v>
      </c>
      <c r="E10" s="165">
        <f t="shared" si="2"/>
        <v>2.69</v>
      </c>
      <c r="F10" s="166">
        <v>4187</v>
      </c>
      <c r="G10" s="166">
        <v>4300</v>
      </c>
      <c r="H10" s="164">
        <f t="shared" si="3"/>
        <v>113</v>
      </c>
      <c r="I10" s="165">
        <f t="shared" si="4"/>
        <v>2.7</v>
      </c>
      <c r="J10" s="163">
        <v>45.1</v>
      </c>
      <c r="K10" s="175">
        <v>46</v>
      </c>
      <c r="L10" s="174">
        <f t="shared" si="5"/>
        <v>0.9</v>
      </c>
      <c r="M10" s="165">
        <f t="shared" si="6"/>
        <v>2</v>
      </c>
    </row>
    <row r="11" spans="1:13" s="154" customFormat="1" ht="24" customHeight="1">
      <c r="A11" s="170" t="s">
        <v>75</v>
      </c>
      <c r="B11" s="163">
        <v>2231</v>
      </c>
      <c r="C11" s="164">
        <f t="shared" si="0"/>
        <v>2308.1</v>
      </c>
      <c r="D11" s="164">
        <f t="shared" si="1"/>
        <v>77.1</v>
      </c>
      <c r="E11" s="165">
        <f t="shared" si="2"/>
        <v>3.46</v>
      </c>
      <c r="F11" s="166">
        <v>2223</v>
      </c>
      <c r="G11" s="166">
        <v>2300</v>
      </c>
      <c r="H11" s="164">
        <f t="shared" si="3"/>
        <v>77</v>
      </c>
      <c r="I11" s="165">
        <f t="shared" si="4"/>
        <v>3.46</v>
      </c>
      <c r="J11" s="163">
        <v>8</v>
      </c>
      <c r="K11" s="175">
        <v>8.1</v>
      </c>
      <c r="L11" s="174">
        <f t="shared" si="5"/>
        <v>0.1</v>
      </c>
      <c r="M11" s="165">
        <f t="shared" si="6"/>
        <v>1.25</v>
      </c>
    </row>
    <row r="12" spans="1:13" s="154" customFormat="1" ht="24" customHeight="1">
      <c r="A12" s="170" t="s">
        <v>78</v>
      </c>
      <c r="B12" s="163">
        <v>4883.7</v>
      </c>
      <c r="C12" s="164">
        <f t="shared" si="0"/>
        <v>5704.8</v>
      </c>
      <c r="D12" s="164">
        <f t="shared" si="1"/>
        <v>821.1</v>
      </c>
      <c r="E12" s="165">
        <f t="shared" si="2"/>
        <v>16.81</v>
      </c>
      <c r="F12" s="166">
        <v>4879</v>
      </c>
      <c r="G12" s="166">
        <v>5700</v>
      </c>
      <c r="H12" s="164">
        <f t="shared" si="3"/>
        <v>821</v>
      </c>
      <c r="I12" s="165">
        <f t="shared" si="4"/>
        <v>16.83</v>
      </c>
      <c r="J12" s="163">
        <v>4.7</v>
      </c>
      <c r="K12" s="175">
        <v>4.8</v>
      </c>
      <c r="L12" s="174">
        <f t="shared" si="5"/>
        <v>0.1</v>
      </c>
      <c r="M12" s="165">
        <f t="shared" si="6"/>
        <v>2.13</v>
      </c>
    </row>
    <row r="13" spans="1:13" s="154" customFormat="1" ht="24" customHeight="1">
      <c r="A13" s="170" t="s">
        <v>79</v>
      </c>
      <c r="B13" s="163">
        <v>3221</v>
      </c>
      <c r="C13" s="164">
        <f t="shared" si="0"/>
        <v>3260.6</v>
      </c>
      <c r="D13" s="164">
        <f t="shared" si="1"/>
        <v>39.6</v>
      </c>
      <c r="E13" s="165">
        <f t="shared" si="2"/>
        <v>1.23</v>
      </c>
      <c r="F13" s="166">
        <v>1416</v>
      </c>
      <c r="G13" s="166">
        <v>1450</v>
      </c>
      <c r="H13" s="164">
        <f t="shared" si="3"/>
        <v>34</v>
      </c>
      <c r="I13" s="165">
        <f t="shared" si="4"/>
        <v>2.4</v>
      </c>
      <c r="J13" s="163">
        <v>1805</v>
      </c>
      <c r="K13" s="175">
        <v>1810.6</v>
      </c>
      <c r="L13" s="174">
        <f t="shared" si="5"/>
        <v>5.6</v>
      </c>
      <c r="M13" s="165">
        <f t="shared" si="6"/>
        <v>0.31</v>
      </c>
    </row>
    <row r="14" spans="1:13" s="154" customFormat="1" ht="24" customHeight="1">
      <c r="A14" s="170" t="s">
        <v>80</v>
      </c>
      <c r="B14" s="163">
        <v>2137.9</v>
      </c>
      <c r="C14" s="164">
        <f t="shared" si="0"/>
        <v>2221</v>
      </c>
      <c r="D14" s="164">
        <f t="shared" si="1"/>
        <v>83.1</v>
      </c>
      <c r="E14" s="165">
        <f t="shared" si="2"/>
        <v>3.89</v>
      </c>
      <c r="F14" s="166">
        <v>2117</v>
      </c>
      <c r="G14" s="166">
        <v>2200</v>
      </c>
      <c r="H14" s="164">
        <f t="shared" si="3"/>
        <v>83</v>
      </c>
      <c r="I14" s="165">
        <f t="shared" si="4"/>
        <v>3.92</v>
      </c>
      <c r="J14" s="163">
        <v>20.9</v>
      </c>
      <c r="K14" s="175">
        <v>21</v>
      </c>
      <c r="L14" s="174">
        <f t="shared" si="5"/>
        <v>0.1</v>
      </c>
      <c r="M14" s="165">
        <f t="shared" si="6"/>
        <v>0.48</v>
      </c>
    </row>
    <row r="15" spans="1:13" s="154" customFormat="1" ht="24" customHeight="1">
      <c r="A15" s="171" t="s">
        <v>81</v>
      </c>
      <c r="B15" s="163">
        <v>1651.7</v>
      </c>
      <c r="C15" s="164">
        <f t="shared" si="0"/>
        <v>1707.8</v>
      </c>
      <c r="D15" s="164">
        <f t="shared" si="1"/>
        <v>56.1</v>
      </c>
      <c r="E15" s="165">
        <f t="shared" si="2"/>
        <v>3.4</v>
      </c>
      <c r="F15" s="166">
        <v>1644</v>
      </c>
      <c r="G15" s="166">
        <v>1700</v>
      </c>
      <c r="H15" s="164">
        <f t="shared" si="3"/>
        <v>56</v>
      </c>
      <c r="I15" s="165">
        <f t="shared" si="4"/>
        <v>3.41</v>
      </c>
      <c r="J15" s="163">
        <v>7.7</v>
      </c>
      <c r="K15" s="175">
        <v>7.8</v>
      </c>
      <c r="L15" s="174">
        <f t="shared" si="5"/>
        <v>0.1</v>
      </c>
      <c r="M15" s="165">
        <f t="shared" si="6"/>
        <v>1.3</v>
      </c>
    </row>
    <row r="16" spans="1:13" s="154" customFormat="1" ht="24" customHeight="1">
      <c r="A16" s="170" t="s">
        <v>82</v>
      </c>
      <c r="B16" s="163">
        <v>1374.1</v>
      </c>
      <c r="C16" s="164">
        <f t="shared" si="0"/>
        <v>1406.2</v>
      </c>
      <c r="D16" s="164">
        <f t="shared" si="1"/>
        <v>32.1</v>
      </c>
      <c r="E16" s="165">
        <f t="shared" si="2"/>
        <v>2.34</v>
      </c>
      <c r="F16" s="166">
        <v>1368</v>
      </c>
      <c r="G16" s="166">
        <v>1400</v>
      </c>
      <c r="H16" s="164">
        <f t="shared" si="3"/>
        <v>32</v>
      </c>
      <c r="I16" s="165">
        <f t="shared" si="4"/>
        <v>2.34</v>
      </c>
      <c r="J16" s="163">
        <v>6.1</v>
      </c>
      <c r="K16" s="175">
        <v>6.2</v>
      </c>
      <c r="L16" s="174">
        <f t="shared" si="5"/>
        <v>0.1</v>
      </c>
      <c r="M16" s="165">
        <f t="shared" si="6"/>
        <v>1.64</v>
      </c>
    </row>
    <row r="17" spans="1:13" s="154" customFormat="1" ht="24" customHeight="1">
      <c r="A17" s="170" t="s">
        <v>84</v>
      </c>
      <c r="B17" s="163">
        <v>2155.9</v>
      </c>
      <c r="C17" s="164">
        <f t="shared" si="0"/>
        <v>2220</v>
      </c>
      <c r="D17" s="164">
        <f t="shared" si="1"/>
        <v>64.1</v>
      </c>
      <c r="E17" s="165">
        <f t="shared" si="2"/>
        <v>2.97</v>
      </c>
      <c r="F17" s="166">
        <v>2136</v>
      </c>
      <c r="G17" s="166">
        <v>2200</v>
      </c>
      <c r="H17" s="164">
        <f t="shared" si="3"/>
        <v>64</v>
      </c>
      <c r="I17" s="165">
        <f t="shared" si="4"/>
        <v>3</v>
      </c>
      <c r="J17" s="163">
        <v>19.9</v>
      </c>
      <c r="K17" s="175">
        <v>20</v>
      </c>
      <c r="L17" s="174">
        <f t="shared" si="5"/>
        <v>0.1</v>
      </c>
      <c r="M17" s="165">
        <f t="shared" si="6"/>
        <v>0.5</v>
      </c>
    </row>
    <row r="18" spans="1:9" ht="14.25">
      <c r="A18" s="172"/>
      <c r="B18" s="173"/>
      <c r="C18" s="173"/>
      <c r="D18" s="173"/>
      <c r="E18" s="173"/>
      <c r="F18" s="173"/>
      <c r="G18" s="173"/>
      <c r="H18" s="173"/>
      <c r="I18" s="173"/>
    </row>
  </sheetData>
  <sheetProtection/>
  <mergeCells count="14">
    <mergeCell ref="A1:M1"/>
    <mergeCell ref="B3:E3"/>
    <mergeCell ref="F3:I3"/>
    <mergeCell ref="J3:M3"/>
    <mergeCell ref="D4:E4"/>
    <mergeCell ref="H4:I4"/>
    <mergeCell ref="L4:M4"/>
    <mergeCell ref="A3:A5"/>
    <mergeCell ref="B4:B5"/>
    <mergeCell ref="C4:C5"/>
    <mergeCell ref="F4:F5"/>
    <mergeCell ref="G4:G5"/>
    <mergeCell ref="J4:J5"/>
    <mergeCell ref="K4:K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20"/>
  <sheetViews>
    <sheetView workbookViewId="0" topLeftCell="A1">
      <selection activeCell="A1" sqref="A1:T18"/>
    </sheetView>
  </sheetViews>
  <sheetFormatPr defaultColWidth="9.00390625" defaultRowHeight="14.25"/>
  <cols>
    <col min="1" max="1" width="8.50390625" style="0" customWidth="1"/>
    <col min="2" max="2" width="6.00390625" style="0" customWidth="1"/>
    <col min="3" max="3" width="5.625" style="0" customWidth="1"/>
    <col min="4" max="4" width="6.375" style="0" customWidth="1"/>
    <col min="5" max="6" width="7.125" style="0" customWidth="1"/>
    <col min="7" max="7" width="6.375" style="0" customWidth="1"/>
    <col min="8" max="8" width="6.00390625" style="0" customWidth="1"/>
    <col min="9" max="10" width="5.00390625" style="0" customWidth="1"/>
    <col min="11" max="11" width="6.125" style="0" customWidth="1"/>
    <col min="12" max="12" width="6.375" style="0" customWidth="1"/>
    <col min="13" max="15" width="5.00390625" style="0" customWidth="1"/>
    <col min="16" max="16" width="5.375" style="0" customWidth="1"/>
    <col min="17" max="17" width="5.50390625" style="0" customWidth="1"/>
    <col min="18" max="18" width="6.875" style="0" customWidth="1"/>
    <col min="19" max="19" width="6.50390625" style="0" customWidth="1"/>
    <col min="20" max="20" width="6.125" style="0" customWidth="1"/>
  </cols>
  <sheetData>
    <row r="1" spans="1:20" ht="31.5" customHeight="1">
      <c r="A1" s="117" t="s">
        <v>112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22.5" customHeight="1">
      <c r="A2" s="69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113</v>
      </c>
      <c r="Q2" s="71"/>
      <c r="R2" s="71"/>
      <c r="S2" s="71"/>
      <c r="T2" s="72"/>
    </row>
    <row r="3" spans="1:20" s="115" customFormat="1" ht="21.75" customHeight="1">
      <c r="A3" s="118" t="s">
        <v>114</v>
      </c>
      <c r="B3" s="119" t="s">
        <v>115</v>
      </c>
      <c r="C3" s="120"/>
      <c r="D3" s="119" t="s">
        <v>116</v>
      </c>
      <c r="E3" s="121"/>
      <c r="F3" s="122" t="s">
        <v>117</v>
      </c>
      <c r="G3" s="122"/>
      <c r="H3" s="122"/>
      <c r="I3" s="122"/>
      <c r="J3" s="122"/>
      <c r="K3" s="122"/>
      <c r="L3" s="122"/>
      <c r="M3" s="122"/>
      <c r="N3" s="122"/>
      <c r="O3" s="122"/>
      <c r="P3" s="133"/>
      <c r="Q3" s="133"/>
      <c r="R3" s="133"/>
      <c r="S3" s="133"/>
      <c r="T3" s="149" t="s">
        <v>118</v>
      </c>
    </row>
    <row r="4" spans="1:20" s="115" customFormat="1" ht="22.5" customHeight="1">
      <c r="A4" s="123"/>
      <c r="B4" s="124"/>
      <c r="C4" s="125"/>
      <c r="D4" s="124"/>
      <c r="E4" s="126"/>
      <c r="F4" s="127" t="s">
        <v>119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45"/>
      <c r="T4" s="149"/>
    </row>
    <row r="5" spans="1:20" s="115" customFormat="1" ht="17.25" customHeight="1">
      <c r="A5" s="123"/>
      <c r="B5" s="124"/>
      <c r="C5" s="125"/>
      <c r="D5" s="124"/>
      <c r="E5" s="126"/>
      <c r="F5" s="129" t="s">
        <v>70</v>
      </c>
      <c r="G5" s="129"/>
      <c r="H5" s="130" t="s">
        <v>120</v>
      </c>
      <c r="I5" s="130"/>
      <c r="J5" s="130" t="s">
        <v>121</v>
      </c>
      <c r="K5" s="130"/>
      <c r="L5" s="130" t="s">
        <v>122</v>
      </c>
      <c r="M5" s="130"/>
      <c r="N5" s="127" t="s">
        <v>123</v>
      </c>
      <c r="O5" s="145"/>
      <c r="P5" s="146" t="s">
        <v>124</v>
      </c>
      <c r="Q5" s="150"/>
      <c r="R5" s="151" t="s">
        <v>125</v>
      </c>
      <c r="S5" s="151"/>
      <c r="T5" s="149"/>
    </row>
    <row r="6" spans="1:20" s="115" customFormat="1" ht="29.25" customHeight="1">
      <c r="A6" s="131"/>
      <c r="B6" s="122" t="s">
        <v>46</v>
      </c>
      <c r="C6" s="132" t="s">
        <v>47</v>
      </c>
      <c r="D6" s="133" t="s">
        <v>46</v>
      </c>
      <c r="E6" s="133" t="s">
        <v>47</v>
      </c>
      <c r="F6" s="134" t="s">
        <v>46</v>
      </c>
      <c r="G6" s="134" t="s">
        <v>47</v>
      </c>
      <c r="H6" s="135" t="s">
        <v>46</v>
      </c>
      <c r="I6" s="134" t="s">
        <v>47</v>
      </c>
      <c r="J6" s="134" t="s">
        <v>46</v>
      </c>
      <c r="K6" s="134" t="s">
        <v>47</v>
      </c>
      <c r="L6" s="134" t="s">
        <v>46</v>
      </c>
      <c r="M6" s="134" t="s">
        <v>47</v>
      </c>
      <c r="N6" s="134" t="s">
        <v>46</v>
      </c>
      <c r="O6" s="134" t="s">
        <v>47</v>
      </c>
      <c r="P6" s="147" t="s">
        <v>46</v>
      </c>
      <c r="Q6" s="151" t="s">
        <v>47</v>
      </c>
      <c r="R6" s="151" t="s">
        <v>46</v>
      </c>
      <c r="S6" s="151" t="s">
        <v>47</v>
      </c>
      <c r="T6" s="149"/>
    </row>
    <row r="7" spans="1:20" s="115" customFormat="1" ht="21.75" customHeight="1">
      <c r="A7" s="136" t="s">
        <v>74</v>
      </c>
      <c r="B7" s="137">
        <v>28100</v>
      </c>
      <c r="C7" s="137">
        <v>8820</v>
      </c>
      <c r="D7" s="137">
        <v>28000</v>
      </c>
      <c r="E7" s="137">
        <f aca="true" t="shared" si="0" ref="E7:T7">SUM(E8:E18)</f>
        <v>8000</v>
      </c>
      <c r="F7" s="137">
        <f t="shared" si="0"/>
        <v>28000</v>
      </c>
      <c r="G7" s="137">
        <f t="shared" si="0"/>
        <v>7580</v>
      </c>
      <c r="H7" s="137">
        <f t="shared" si="0"/>
        <v>8200</v>
      </c>
      <c r="I7" s="137">
        <f t="shared" si="0"/>
        <v>5600</v>
      </c>
      <c r="J7" s="137">
        <f t="shared" si="0"/>
        <v>4500</v>
      </c>
      <c r="K7" s="137">
        <f t="shared" si="0"/>
        <v>300</v>
      </c>
      <c r="L7" s="137">
        <f t="shared" si="0"/>
        <v>15000</v>
      </c>
      <c r="M7" s="137">
        <f t="shared" si="0"/>
        <v>1500</v>
      </c>
      <c r="N7" s="137">
        <f t="shared" si="0"/>
        <v>300</v>
      </c>
      <c r="O7" s="137">
        <f t="shared" si="0"/>
        <v>30</v>
      </c>
      <c r="P7" s="137">
        <f t="shared" si="0"/>
        <v>4000</v>
      </c>
      <c r="Q7" s="137">
        <f t="shared" si="0"/>
        <v>150</v>
      </c>
      <c r="R7" s="137">
        <f t="shared" si="0"/>
        <v>2000</v>
      </c>
      <c r="S7" s="137">
        <f t="shared" si="0"/>
        <v>75</v>
      </c>
      <c r="T7" s="137">
        <f t="shared" si="0"/>
        <v>420</v>
      </c>
    </row>
    <row r="8" spans="1:20" s="116" customFormat="1" ht="21.75" customHeight="1">
      <c r="A8" s="138" t="s">
        <v>75</v>
      </c>
      <c r="B8" s="139">
        <v>300</v>
      </c>
      <c r="C8" s="139">
        <v>32</v>
      </c>
      <c r="D8" s="139">
        <v>300</v>
      </c>
      <c r="E8" s="139">
        <f aca="true" t="shared" si="1" ref="E8:E18">G8+T8</f>
        <v>26</v>
      </c>
      <c r="F8" s="139">
        <f aca="true" t="shared" si="2" ref="F8:F18">H8+J8+L8+N8</f>
        <v>300</v>
      </c>
      <c r="G8" s="139">
        <f aca="true" t="shared" si="3" ref="G8:G18">I8+K8+M8+O8+Q8</f>
        <v>21</v>
      </c>
      <c r="H8" s="139"/>
      <c r="I8" s="139"/>
      <c r="J8" s="139"/>
      <c r="K8" s="139"/>
      <c r="L8" s="139">
        <v>300</v>
      </c>
      <c r="M8" s="139">
        <v>20</v>
      </c>
      <c r="N8" s="139"/>
      <c r="O8" s="139"/>
      <c r="P8" s="148">
        <v>20</v>
      </c>
      <c r="Q8" s="152">
        <v>1</v>
      </c>
      <c r="R8" s="153">
        <v>10</v>
      </c>
      <c r="S8" s="152">
        <v>0.3</v>
      </c>
      <c r="T8" s="139">
        <v>5</v>
      </c>
    </row>
    <row r="9" spans="1:20" s="116" customFormat="1" ht="21.75" customHeight="1">
      <c r="A9" s="138" t="s">
        <v>76</v>
      </c>
      <c r="B9" s="139">
        <v>7600</v>
      </c>
      <c r="C9" s="139">
        <v>1154</v>
      </c>
      <c r="D9" s="139">
        <v>7600</v>
      </c>
      <c r="E9" s="139">
        <f t="shared" si="1"/>
        <v>928</v>
      </c>
      <c r="F9" s="139">
        <f t="shared" si="2"/>
        <v>7600</v>
      </c>
      <c r="G9" s="139">
        <f t="shared" si="3"/>
        <v>908</v>
      </c>
      <c r="H9" s="139">
        <v>600</v>
      </c>
      <c r="I9" s="139">
        <v>400</v>
      </c>
      <c r="J9" s="139">
        <v>2300</v>
      </c>
      <c r="K9" s="139">
        <v>100</v>
      </c>
      <c r="L9" s="139">
        <v>4700</v>
      </c>
      <c r="M9" s="139">
        <v>400</v>
      </c>
      <c r="N9" s="139"/>
      <c r="O9" s="139"/>
      <c r="P9" s="148">
        <v>200</v>
      </c>
      <c r="Q9" s="152">
        <v>8</v>
      </c>
      <c r="R9" s="153">
        <v>120</v>
      </c>
      <c r="S9" s="152">
        <v>4</v>
      </c>
      <c r="T9" s="139">
        <v>20</v>
      </c>
    </row>
    <row r="10" spans="1:20" s="116" customFormat="1" ht="21.75" customHeight="1">
      <c r="A10" s="138" t="s">
        <v>77</v>
      </c>
      <c r="B10" s="139">
        <v>4700</v>
      </c>
      <c r="C10" s="139">
        <v>1029</v>
      </c>
      <c r="D10" s="139">
        <v>4700</v>
      </c>
      <c r="E10" s="139">
        <f t="shared" si="1"/>
        <v>940</v>
      </c>
      <c r="F10" s="139">
        <f t="shared" si="2"/>
        <v>4700</v>
      </c>
      <c r="G10" s="139">
        <f t="shared" si="3"/>
        <v>910</v>
      </c>
      <c r="H10" s="139">
        <v>700</v>
      </c>
      <c r="I10" s="139">
        <v>450</v>
      </c>
      <c r="J10" s="139"/>
      <c r="K10" s="139"/>
      <c r="L10" s="139">
        <v>4000</v>
      </c>
      <c r="M10" s="139">
        <v>450</v>
      </c>
      <c r="N10" s="139"/>
      <c r="O10" s="139"/>
      <c r="P10" s="148">
        <v>300</v>
      </c>
      <c r="Q10" s="152">
        <v>10</v>
      </c>
      <c r="R10" s="153">
        <v>100</v>
      </c>
      <c r="S10" s="152">
        <v>4</v>
      </c>
      <c r="T10" s="139">
        <v>30</v>
      </c>
    </row>
    <row r="11" spans="1:20" s="116" customFormat="1" ht="21.75" customHeight="1">
      <c r="A11" s="138" t="s">
        <v>78</v>
      </c>
      <c r="B11" s="139">
        <v>4910</v>
      </c>
      <c r="C11" s="139">
        <v>1840</v>
      </c>
      <c r="D11" s="139">
        <v>4910</v>
      </c>
      <c r="E11" s="139">
        <f t="shared" si="1"/>
        <v>1744</v>
      </c>
      <c r="F11" s="139">
        <f t="shared" si="2"/>
        <v>4600</v>
      </c>
      <c r="G11" s="139">
        <f t="shared" si="3"/>
        <v>1689</v>
      </c>
      <c r="H11" s="139">
        <v>2200</v>
      </c>
      <c r="I11" s="139">
        <v>1450</v>
      </c>
      <c r="J11" s="139">
        <v>2200</v>
      </c>
      <c r="K11" s="139">
        <v>200</v>
      </c>
      <c r="L11" s="139"/>
      <c r="M11" s="139"/>
      <c r="N11" s="139">
        <v>200</v>
      </c>
      <c r="O11" s="139">
        <v>20</v>
      </c>
      <c r="P11" s="148">
        <v>500</v>
      </c>
      <c r="Q11" s="152">
        <v>19</v>
      </c>
      <c r="R11" s="153">
        <v>200</v>
      </c>
      <c r="S11" s="152">
        <v>7</v>
      </c>
      <c r="T11" s="139">
        <v>55</v>
      </c>
    </row>
    <row r="12" spans="1:20" s="116" customFormat="1" ht="21.75" customHeight="1">
      <c r="A12" s="140" t="s">
        <v>79</v>
      </c>
      <c r="B12" s="139">
        <v>800</v>
      </c>
      <c r="C12" s="139">
        <v>572</v>
      </c>
      <c r="D12" s="139">
        <v>800</v>
      </c>
      <c r="E12" s="139">
        <f t="shared" si="1"/>
        <v>599</v>
      </c>
      <c r="F12" s="139">
        <f t="shared" si="2"/>
        <v>800</v>
      </c>
      <c r="G12" s="139">
        <f t="shared" si="3"/>
        <v>569</v>
      </c>
      <c r="H12" s="139">
        <v>800</v>
      </c>
      <c r="I12" s="139">
        <v>550</v>
      </c>
      <c r="J12" s="139"/>
      <c r="K12" s="139"/>
      <c r="L12" s="139"/>
      <c r="M12" s="139"/>
      <c r="N12" s="139"/>
      <c r="O12" s="139"/>
      <c r="P12" s="148">
        <v>500</v>
      </c>
      <c r="Q12" s="152">
        <v>19</v>
      </c>
      <c r="R12" s="153">
        <v>200</v>
      </c>
      <c r="S12" s="152">
        <v>7</v>
      </c>
      <c r="T12" s="139">
        <v>30</v>
      </c>
    </row>
    <row r="13" spans="1:20" s="116" customFormat="1" ht="21.75" customHeight="1">
      <c r="A13" s="138" t="s">
        <v>80</v>
      </c>
      <c r="B13" s="139">
        <v>160</v>
      </c>
      <c r="C13" s="139">
        <v>318</v>
      </c>
      <c r="D13" s="139">
        <v>160</v>
      </c>
      <c r="E13" s="139">
        <f t="shared" si="1"/>
        <v>254</v>
      </c>
      <c r="F13" s="139">
        <f t="shared" si="2"/>
        <v>350</v>
      </c>
      <c r="G13" s="139">
        <f t="shared" si="3"/>
        <v>214</v>
      </c>
      <c r="H13" s="139">
        <v>300</v>
      </c>
      <c r="I13" s="139">
        <v>200</v>
      </c>
      <c r="J13" s="139"/>
      <c r="K13" s="139"/>
      <c r="L13" s="139"/>
      <c r="M13" s="139"/>
      <c r="N13" s="139">
        <v>50</v>
      </c>
      <c r="O13" s="139">
        <v>6</v>
      </c>
      <c r="P13" s="148">
        <v>200</v>
      </c>
      <c r="Q13" s="152">
        <v>8</v>
      </c>
      <c r="R13" s="153">
        <v>50</v>
      </c>
      <c r="S13" s="152">
        <v>2</v>
      </c>
      <c r="T13" s="139">
        <v>40</v>
      </c>
    </row>
    <row r="14" spans="1:20" s="116" customFormat="1" ht="21.75" customHeight="1">
      <c r="A14" s="138" t="s">
        <v>81</v>
      </c>
      <c r="B14" s="139">
        <v>445</v>
      </c>
      <c r="C14" s="139">
        <v>460</v>
      </c>
      <c r="D14" s="139">
        <v>445</v>
      </c>
      <c r="E14" s="139">
        <f t="shared" si="1"/>
        <v>437</v>
      </c>
      <c r="F14" s="139">
        <f t="shared" si="2"/>
        <v>450</v>
      </c>
      <c r="G14" s="139">
        <f t="shared" si="3"/>
        <v>377</v>
      </c>
      <c r="H14" s="139">
        <v>400</v>
      </c>
      <c r="I14" s="139">
        <v>350</v>
      </c>
      <c r="J14" s="139"/>
      <c r="K14" s="139"/>
      <c r="L14" s="139"/>
      <c r="M14" s="139"/>
      <c r="N14" s="139">
        <v>50</v>
      </c>
      <c r="O14" s="139">
        <v>4</v>
      </c>
      <c r="P14" s="148">
        <v>600</v>
      </c>
      <c r="Q14" s="152">
        <v>23</v>
      </c>
      <c r="R14" s="153">
        <v>320</v>
      </c>
      <c r="S14" s="152">
        <v>12</v>
      </c>
      <c r="T14" s="139">
        <v>60</v>
      </c>
    </row>
    <row r="15" spans="1:20" s="116" customFormat="1" ht="21.75" customHeight="1">
      <c r="A15" s="138" t="s">
        <v>82</v>
      </c>
      <c r="B15" s="139">
        <v>5</v>
      </c>
      <c r="C15" s="139">
        <v>34</v>
      </c>
      <c r="D15" s="139">
        <v>5</v>
      </c>
      <c r="E15" s="139">
        <f t="shared" si="1"/>
        <v>13</v>
      </c>
      <c r="F15" s="139">
        <f t="shared" si="2"/>
        <v>0</v>
      </c>
      <c r="G15" s="139">
        <f t="shared" si="3"/>
        <v>8</v>
      </c>
      <c r="H15" s="141"/>
      <c r="I15" s="139"/>
      <c r="J15" s="139"/>
      <c r="K15" s="139"/>
      <c r="L15" s="139"/>
      <c r="M15" s="139"/>
      <c r="N15" s="139"/>
      <c r="O15" s="139"/>
      <c r="P15" s="148">
        <v>200</v>
      </c>
      <c r="Q15" s="152">
        <v>8</v>
      </c>
      <c r="R15" s="153">
        <v>100</v>
      </c>
      <c r="S15" s="152">
        <v>4</v>
      </c>
      <c r="T15" s="139">
        <v>5</v>
      </c>
    </row>
    <row r="16" spans="1:20" s="116" customFormat="1" ht="21.75" customHeight="1">
      <c r="A16" s="138" t="s">
        <v>83</v>
      </c>
      <c r="B16" s="139">
        <v>1060</v>
      </c>
      <c r="C16" s="139">
        <v>878</v>
      </c>
      <c r="D16" s="139">
        <v>1060</v>
      </c>
      <c r="E16" s="139">
        <f t="shared" si="1"/>
        <v>779</v>
      </c>
      <c r="F16" s="139">
        <f t="shared" si="2"/>
        <v>1000</v>
      </c>
      <c r="G16" s="139">
        <f t="shared" si="3"/>
        <v>719</v>
      </c>
      <c r="H16" s="139">
        <v>1000</v>
      </c>
      <c r="I16" s="139">
        <v>700</v>
      </c>
      <c r="J16" s="139"/>
      <c r="K16" s="139"/>
      <c r="L16" s="139"/>
      <c r="M16" s="139"/>
      <c r="N16" s="139"/>
      <c r="O16" s="139"/>
      <c r="P16" s="148">
        <v>500</v>
      </c>
      <c r="Q16" s="152">
        <v>19</v>
      </c>
      <c r="R16" s="153">
        <v>180</v>
      </c>
      <c r="S16" s="152">
        <v>7</v>
      </c>
      <c r="T16" s="139">
        <v>60</v>
      </c>
    </row>
    <row r="17" spans="1:20" s="116" customFormat="1" ht="21.75" customHeight="1">
      <c r="A17" s="138" t="s">
        <v>84</v>
      </c>
      <c r="B17" s="139">
        <v>2100</v>
      </c>
      <c r="C17" s="139">
        <v>666</v>
      </c>
      <c r="D17" s="139">
        <v>2000</v>
      </c>
      <c r="E17" s="139">
        <f t="shared" si="1"/>
        <v>670</v>
      </c>
      <c r="F17" s="139">
        <f t="shared" si="2"/>
        <v>2100</v>
      </c>
      <c r="G17" s="139">
        <f t="shared" si="3"/>
        <v>610</v>
      </c>
      <c r="H17" s="139">
        <v>600</v>
      </c>
      <c r="I17" s="139">
        <v>400</v>
      </c>
      <c r="J17" s="139"/>
      <c r="K17" s="139"/>
      <c r="L17" s="139">
        <v>1500</v>
      </c>
      <c r="M17" s="139">
        <v>200</v>
      </c>
      <c r="N17" s="139"/>
      <c r="O17" s="139"/>
      <c r="P17" s="148">
        <v>300</v>
      </c>
      <c r="Q17" s="152">
        <v>10</v>
      </c>
      <c r="R17" s="153">
        <v>200</v>
      </c>
      <c r="S17" s="152">
        <v>7</v>
      </c>
      <c r="T17" s="139">
        <v>60</v>
      </c>
    </row>
    <row r="18" spans="1:20" s="116" customFormat="1" ht="21.75" customHeight="1">
      <c r="A18" s="138" t="s">
        <v>85</v>
      </c>
      <c r="B18" s="139">
        <v>6020</v>
      </c>
      <c r="C18" s="139">
        <v>1837</v>
      </c>
      <c r="D18" s="139">
        <v>6020</v>
      </c>
      <c r="E18" s="139">
        <f t="shared" si="1"/>
        <v>1610</v>
      </c>
      <c r="F18" s="139">
        <f t="shared" si="2"/>
        <v>6100</v>
      </c>
      <c r="G18" s="139">
        <f t="shared" si="3"/>
        <v>1555</v>
      </c>
      <c r="H18" s="139">
        <v>1600</v>
      </c>
      <c r="I18" s="139">
        <v>1100</v>
      </c>
      <c r="J18" s="139"/>
      <c r="K18" s="139"/>
      <c r="L18" s="139">
        <v>4500</v>
      </c>
      <c r="M18" s="139">
        <v>430</v>
      </c>
      <c r="N18" s="139"/>
      <c r="O18" s="139"/>
      <c r="P18" s="148">
        <v>680</v>
      </c>
      <c r="Q18" s="152">
        <v>25</v>
      </c>
      <c r="R18" s="153">
        <v>520</v>
      </c>
      <c r="S18" s="152">
        <v>20.7</v>
      </c>
      <c r="T18" s="139">
        <v>55</v>
      </c>
    </row>
    <row r="19" spans="1:20" ht="21.75" customHeight="1">
      <c r="A19" s="142" t="s">
        <v>126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</row>
    <row r="20" ht="14.25">
      <c r="A20" s="144"/>
    </row>
  </sheetData>
  <sheetProtection/>
  <mergeCells count="16">
    <mergeCell ref="A1:T1"/>
    <mergeCell ref="P2:T2"/>
    <mergeCell ref="F3:S3"/>
    <mergeCell ref="F4:S4"/>
    <mergeCell ref="F5:G5"/>
    <mergeCell ref="H5:I5"/>
    <mergeCell ref="J5:K5"/>
    <mergeCell ref="L5:M5"/>
    <mergeCell ref="N5:O5"/>
    <mergeCell ref="P5:Q5"/>
    <mergeCell ref="R5:S5"/>
    <mergeCell ref="A19:T19"/>
    <mergeCell ref="A3:A6"/>
    <mergeCell ref="T3:T6"/>
    <mergeCell ref="B3:C5"/>
    <mergeCell ref="D3:E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18"/>
  <sheetViews>
    <sheetView tabSelected="1" workbookViewId="0" topLeftCell="A1">
      <pane xSplit="1" topLeftCell="B1" activePane="topRight" state="frozen"/>
      <selection pane="topRight" activeCell="A1" sqref="A1:I18"/>
    </sheetView>
  </sheetViews>
  <sheetFormatPr defaultColWidth="9.00390625" defaultRowHeight="14.25"/>
  <cols>
    <col min="1" max="1" width="14.375" style="0" customWidth="1"/>
    <col min="2" max="3" width="12.25390625" style="0" customWidth="1"/>
    <col min="4" max="4" width="13.50390625" style="0" customWidth="1"/>
    <col min="5" max="7" width="12.25390625" style="0" customWidth="1"/>
    <col min="8" max="8" width="15.25390625" style="0" customWidth="1"/>
    <col min="9" max="9" width="15.375" style="0" customWidth="1"/>
    <col min="10" max="10" width="6.375" style="0" customWidth="1"/>
    <col min="11" max="13" width="5.00390625" style="0" customWidth="1"/>
    <col min="14" max="14" width="5.375" style="0" customWidth="1"/>
    <col min="15" max="15" width="5.50390625" style="0" customWidth="1"/>
    <col min="16" max="16" width="6.875" style="0" customWidth="1"/>
    <col min="17" max="17" width="6.50390625" style="0" customWidth="1"/>
    <col min="18" max="18" width="6.125" style="0" customWidth="1"/>
  </cols>
  <sheetData>
    <row r="1" spans="1:9" ht="25.5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2" spans="1:9" ht="22.5">
      <c r="A2" s="9"/>
      <c r="B2" s="9"/>
      <c r="C2" s="9"/>
      <c r="D2" s="9"/>
      <c r="E2" s="84"/>
      <c r="F2" s="84"/>
      <c r="G2" s="84"/>
      <c r="H2" s="84"/>
      <c r="I2" s="84"/>
    </row>
    <row r="3" spans="1:9" ht="21" customHeight="1">
      <c r="A3" s="85" t="s">
        <v>114</v>
      </c>
      <c r="B3" s="86" t="s">
        <v>128</v>
      </c>
      <c r="C3" s="87" t="s">
        <v>129</v>
      </c>
      <c r="D3" s="88" t="s">
        <v>130</v>
      </c>
      <c r="E3" s="88"/>
      <c r="F3" s="88"/>
      <c r="G3" s="88"/>
      <c r="H3" s="89"/>
      <c r="I3" s="110" t="s">
        <v>131</v>
      </c>
    </row>
    <row r="4" spans="1:9" ht="18" customHeight="1">
      <c r="A4" s="90"/>
      <c r="B4" s="91"/>
      <c r="C4" s="92"/>
      <c r="D4" s="93" t="s">
        <v>132</v>
      </c>
      <c r="E4" s="93" t="s">
        <v>133</v>
      </c>
      <c r="F4" s="93" t="s">
        <v>134</v>
      </c>
      <c r="G4" s="93" t="s">
        <v>135</v>
      </c>
      <c r="H4" s="94" t="s">
        <v>136</v>
      </c>
      <c r="I4" s="110"/>
    </row>
    <row r="5" spans="1:9" ht="19.5" customHeight="1">
      <c r="A5" s="90"/>
      <c r="B5" s="91"/>
      <c r="C5" s="92"/>
      <c r="D5" s="93"/>
      <c r="E5" s="93"/>
      <c r="F5" s="93"/>
      <c r="G5" s="93"/>
      <c r="H5" s="94"/>
      <c r="I5" s="110"/>
    </row>
    <row r="6" spans="1:9" ht="15" customHeight="1">
      <c r="A6" s="95"/>
      <c r="B6" s="96"/>
      <c r="C6" s="97"/>
      <c r="D6" s="98"/>
      <c r="E6" s="98"/>
      <c r="F6" s="98"/>
      <c r="G6" s="98"/>
      <c r="H6" s="99"/>
      <c r="I6" s="111"/>
    </row>
    <row r="7" spans="1:9" ht="24.75" customHeight="1">
      <c r="A7" s="100" t="s">
        <v>74</v>
      </c>
      <c r="B7" s="101">
        <f aca="true" t="shared" si="0" ref="B7:I7">SUM(B8:B18)</f>
        <v>47.66</v>
      </c>
      <c r="C7" s="101">
        <f t="shared" si="0"/>
        <v>217.97</v>
      </c>
      <c r="D7" s="101">
        <f t="shared" si="0"/>
        <v>116.9</v>
      </c>
      <c r="E7" s="101">
        <f t="shared" si="0"/>
        <v>11.65</v>
      </c>
      <c r="F7" s="101">
        <f t="shared" si="0"/>
        <v>27.3</v>
      </c>
      <c r="G7" s="101">
        <f t="shared" si="0"/>
        <v>24.06</v>
      </c>
      <c r="H7" s="101">
        <f t="shared" si="0"/>
        <v>38.06</v>
      </c>
      <c r="I7" s="112">
        <f t="shared" si="0"/>
        <v>3500</v>
      </c>
    </row>
    <row r="8" spans="1:9" ht="24.75" customHeight="1">
      <c r="A8" s="102" t="s">
        <v>75</v>
      </c>
      <c r="B8" s="101">
        <v>1.55</v>
      </c>
      <c r="C8" s="103">
        <v>7.03</v>
      </c>
      <c r="D8" s="104">
        <v>3.81</v>
      </c>
      <c r="E8" s="104">
        <v>0.59</v>
      </c>
      <c r="F8" s="104">
        <v>0.84</v>
      </c>
      <c r="G8" s="104">
        <v>0.77</v>
      </c>
      <c r="H8" s="104">
        <v>1.02</v>
      </c>
      <c r="I8" s="113">
        <v>200</v>
      </c>
    </row>
    <row r="9" spans="1:9" ht="24.75" customHeight="1">
      <c r="A9" s="102" t="s">
        <v>76</v>
      </c>
      <c r="B9" s="101">
        <v>18.77</v>
      </c>
      <c r="C9" s="103">
        <v>85.15</v>
      </c>
      <c r="D9" s="104">
        <v>45.7</v>
      </c>
      <c r="E9" s="104">
        <v>4.22</v>
      </c>
      <c r="F9" s="104">
        <v>10.96</v>
      </c>
      <c r="G9" s="104">
        <v>9.41</v>
      </c>
      <c r="H9" s="104">
        <v>14.86</v>
      </c>
      <c r="I9" s="113">
        <v>950</v>
      </c>
    </row>
    <row r="10" spans="1:9" ht="24.75" customHeight="1">
      <c r="A10" s="105" t="s">
        <v>77</v>
      </c>
      <c r="B10" s="101">
        <v>3.99</v>
      </c>
      <c r="C10" s="103">
        <v>18.2</v>
      </c>
      <c r="D10" s="104">
        <v>9.74</v>
      </c>
      <c r="E10" s="104">
        <v>0.98</v>
      </c>
      <c r="F10" s="104">
        <v>2.3</v>
      </c>
      <c r="G10" s="104">
        <v>2.01</v>
      </c>
      <c r="H10" s="104">
        <v>3.17</v>
      </c>
      <c r="I10" s="113">
        <v>450</v>
      </c>
    </row>
    <row r="11" spans="1:9" ht="24.75" customHeight="1">
      <c r="A11" s="102" t="s">
        <v>78</v>
      </c>
      <c r="B11" s="101">
        <v>6.59</v>
      </c>
      <c r="C11" s="103">
        <v>29.98</v>
      </c>
      <c r="D11" s="104">
        <v>15.56</v>
      </c>
      <c r="E11" s="104">
        <v>1.94</v>
      </c>
      <c r="F11" s="104">
        <v>3.86</v>
      </c>
      <c r="G11" s="104">
        <v>3.2</v>
      </c>
      <c r="H11" s="104">
        <v>5.42</v>
      </c>
      <c r="I11" s="113">
        <v>350</v>
      </c>
    </row>
    <row r="12" spans="1:9" ht="24.75" customHeight="1">
      <c r="A12" s="106" t="s">
        <v>79</v>
      </c>
      <c r="B12" s="101">
        <v>1.85</v>
      </c>
      <c r="C12" s="103">
        <v>8.67</v>
      </c>
      <c r="D12" s="104">
        <v>4.57</v>
      </c>
      <c r="E12" s="104">
        <v>0.48</v>
      </c>
      <c r="F12" s="104">
        <v>1.13</v>
      </c>
      <c r="G12" s="104">
        <v>1.09</v>
      </c>
      <c r="H12" s="104">
        <v>1.4</v>
      </c>
      <c r="I12" s="113">
        <v>320</v>
      </c>
    </row>
    <row r="13" spans="1:9" ht="24.75" customHeight="1">
      <c r="A13" s="107" t="s">
        <v>80</v>
      </c>
      <c r="B13" s="101">
        <v>1.44</v>
      </c>
      <c r="C13" s="103">
        <v>6.61</v>
      </c>
      <c r="D13" s="104">
        <v>3.58</v>
      </c>
      <c r="E13" s="104">
        <v>0.34</v>
      </c>
      <c r="F13" s="104">
        <v>0.81</v>
      </c>
      <c r="G13" s="104">
        <v>0.73</v>
      </c>
      <c r="H13" s="104">
        <v>1.15</v>
      </c>
      <c r="I13" s="113">
        <v>80</v>
      </c>
    </row>
    <row r="14" spans="1:9" ht="24.75" customHeight="1">
      <c r="A14" s="107" t="s">
        <v>81</v>
      </c>
      <c r="B14" s="101">
        <v>2.81</v>
      </c>
      <c r="C14" s="108">
        <v>12.91</v>
      </c>
      <c r="D14" s="101">
        <v>6.91</v>
      </c>
      <c r="E14" s="101">
        <v>0.7</v>
      </c>
      <c r="F14" s="101">
        <v>1.63</v>
      </c>
      <c r="G14" s="101">
        <v>1.42</v>
      </c>
      <c r="H14" s="101">
        <v>2.25</v>
      </c>
      <c r="I14" s="114">
        <v>150</v>
      </c>
    </row>
    <row r="15" spans="1:9" ht="24.75" customHeight="1">
      <c r="A15" s="107" t="s">
        <v>82</v>
      </c>
      <c r="B15" s="101">
        <v>0.86</v>
      </c>
      <c r="C15" s="108">
        <v>3.91</v>
      </c>
      <c r="D15" s="101">
        <v>2.1</v>
      </c>
      <c r="E15" s="101">
        <v>0.2</v>
      </c>
      <c r="F15" s="101">
        <v>0.49</v>
      </c>
      <c r="G15" s="101">
        <v>0.43</v>
      </c>
      <c r="H15" s="101">
        <v>0.69</v>
      </c>
      <c r="I15" s="114">
        <v>100</v>
      </c>
    </row>
    <row r="16" spans="1:9" ht="24.75" customHeight="1">
      <c r="A16" s="109" t="s">
        <v>83</v>
      </c>
      <c r="B16" s="101">
        <v>2.85</v>
      </c>
      <c r="C16" s="103">
        <v>13.53</v>
      </c>
      <c r="D16" s="104">
        <v>7.83</v>
      </c>
      <c r="E16" s="104">
        <v>0.42</v>
      </c>
      <c r="F16" s="104">
        <v>1.26</v>
      </c>
      <c r="G16" s="104">
        <v>1.47</v>
      </c>
      <c r="H16" s="104">
        <v>2.55</v>
      </c>
      <c r="I16" s="114">
        <v>300</v>
      </c>
    </row>
    <row r="17" spans="1:9" ht="24.75" customHeight="1">
      <c r="A17" s="109" t="s">
        <v>84</v>
      </c>
      <c r="B17" s="101">
        <v>2.09</v>
      </c>
      <c r="C17" s="103">
        <v>9.67</v>
      </c>
      <c r="D17" s="104">
        <v>5.17</v>
      </c>
      <c r="E17" s="104">
        <v>0.56</v>
      </c>
      <c r="F17" s="104">
        <v>1.21</v>
      </c>
      <c r="G17" s="104">
        <v>1.06</v>
      </c>
      <c r="H17" s="104">
        <v>1.67</v>
      </c>
      <c r="I17" s="114">
        <v>200</v>
      </c>
    </row>
    <row r="18" spans="1:9" ht="24.75" customHeight="1">
      <c r="A18" s="107" t="s">
        <v>85</v>
      </c>
      <c r="B18" s="101">
        <v>4.86</v>
      </c>
      <c r="C18" s="108">
        <v>22.31</v>
      </c>
      <c r="D18" s="101">
        <v>11.93</v>
      </c>
      <c r="E18" s="101">
        <v>1.22</v>
      </c>
      <c r="F18" s="101">
        <v>2.81</v>
      </c>
      <c r="G18" s="101">
        <v>2.47</v>
      </c>
      <c r="H18" s="101">
        <v>3.88</v>
      </c>
      <c r="I18" s="114">
        <v>400</v>
      </c>
    </row>
  </sheetData>
  <sheetProtection/>
  <mergeCells count="11">
    <mergeCell ref="A1:I1"/>
    <mergeCell ref="D3:H3"/>
    <mergeCell ref="A3:A6"/>
    <mergeCell ref="B3:B6"/>
    <mergeCell ref="C3:C6"/>
    <mergeCell ref="D4:D6"/>
    <mergeCell ref="E4:E6"/>
    <mergeCell ref="F4:F6"/>
    <mergeCell ref="G4:G6"/>
    <mergeCell ref="H4:H6"/>
    <mergeCell ref="I3:I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21.50390625" style="0" customWidth="1"/>
    <col min="2" max="4" width="26.00390625" style="0" customWidth="1"/>
  </cols>
  <sheetData>
    <row r="1" spans="1:4" ht="30.75" customHeight="1">
      <c r="A1" s="68" t="s">
        <v>137</v>
      </c>
      <c r="B1" s="68"/>
      <c r="C1" s="68"/>
      <c r="D1" s="68"/>
    </row>
    <row r="2" spans="1:4" ht="14.25">
      <c r="A2" s="69"/>
      <c r="B2" s="70"/>
      <c r="C2" s="71"/>
      <c r="D2" s="72"/>
    </row>
    <row r="3" spans="1:4" ht="54" customHeight="1">
      <c r="A3" s="73" t="s">
        <v>138</v>
      </c>
      <c r="B3" s="74" t="s">
        <v>139</v>
      </c>
      <c r="C3" s="75" t="s">
        <v>140</v>
      </c>
      <c r="D3" s="76" t="s">
        <v>141</v>
      </c>
    </row>
    <row r="4" spans="1:4" ht="39.75" customHeight="1">
      <c r="A4" s="77" t="s">
        <v>74</v>
      </c>
      <c r="B4" s="78">
        <v>150</v>
      </c>
      <c r="C4" s="78">
        <f>SUM(C5:C15)</f>
        <v>10000</v>
      </c>
      <c r="D4" s="78" t="s">
        <v>142</v>
      </c>
    </row>
    <row r="5" spans="1:4" ht="27" customHeight="1">
      <c r="A5" s="79" t="s">
        <v>75</v>
      </c>
      <c r="B5" s="80"/>
      <c r="C5" s="81">
        <v>900</v>
      </c>
      <c r="D5" s="80"/>
    </row>
    <row r="6" spans="1:4" ht="27" customHeight="1">
      <c r="A6" s="79" t="s">
        <v>76</v>
      </c>
      <c r="B6" s="80"/>
      <c r="C6" s="81">
        <v>950</v>
      </c>
      <c r="D6" s="80"/>
    </row>
    <row r="7" spans="1:4" ht="27" customHeight="1">
      <c r="A7" s="79" t="s">
        <v>77</v>
      </c>
      <c r="B7" s="80"/>
      <c r="C7" s="81">
        <v>950</v>
      </c>
      <c r="D7" s="80"/>
    </row>
    <row r="8" spans="1:4" ht="27" customHeight="1">
      <c r="A8" s="79" t="s">
        <v>78</v>
      </c>
      <c r="B8" s="80"/>
      <c r="C8" s="81">
        <v>900</v>
      </c>
      <c r="D8" s="80"/>
    </row>
    <row r="9" spans="1:4" ht="27" customHeight="1">
      <c r="A9" s="82" t="s">
        <v>79</v>
      </c>
      <c r="B9" s="80"/>
      <c r="C9" s="81">
        <v>900</v>
      </c>
      <c r="D9" s="80"/>
    </row>
    <row r="10" spans="1:4" ht="27" customHeight="1">
      <c r="A10" s="79" t="s">
        <v>80</v>
      </c>
      <c r="B10" s="80"/>
      <c r="C10" s="81">
        <v>900</v>
      </c>
      <c r="D10" s="80"/>
    </row>
    <row r="11" spans="1:4" ht="27" customHeight="1">
      <c r="A11" s="79" t="s">
        <v>81</v>
      </c>
      <c r="B11" s="80"/>
      <c r="C11" s="81">
        <v>900</v>
      </c>
      <c r="D11" s="80"/>
    </row>
    <row r="12" spans="1:4" ht="27" customHeight="1">
      <c r="A12" s="79" t="s">
        <v>82</v>
      </c>
      <c r="B12" s="80"/>
      <c r="C12" s="81">
        <v>900</v>
      </c>
      <c r="D12" s="80"/>
    </row>
    <row r="13" spans="1:4" ht="27" customHeight="1">
      <c r="A13" s="79" t="s">
        <v>83</v>
      </c>
      <c r="B13" s="80"/>
      <c r="C13" s="81">
        <v>900</v>
      </c>
      <c r="D13" s="80"/>
    </row>
    <row r="14" spans="1:4" ht="27" customHeight="1">
      <c r="A14" s="79" t="s">
        <v>84</v>
      </c>
      <c r="B14" s="80"/>
      <c r="C14" s="81">
        <v>900</v>
      </c>
      <c r="D14" s="80"/>
    </row>
    <row r="15" spans="1:4" ht="27" customHeight="1">
      <c r="A15" s="79" t="s">
        <v>85</v>
      </c>
      <c r="B15" s="80"/>
      <c r="C15" s="81">
        <v>900</v>
      </c>
      <c r="D15" s="80"/>
    </row>
  </sheetData>
  <sheetProtection/>
  <mergeCells count="2">
    <mergeCell ref="A1:D1"/>
    <mergeCell ref="C2:D2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1"/>
  <sheetViews>
    <sheetView workbookViewId="0" topLeftCell="B1">
      <selection activeCell="O13" sqref="O13"/>
    </sheetView>
  </sheetViews>
  <sheetFormatPr defaultColWidth="9.00390625" defaultRowHeight="14.25"/>
  <cols>
    <col min="1" max="1" width="13.125" style="8" customWidth="1"/>
    <col min="2" max="2" width="11.50390625" style="9" customWidth="1"/>
    <col min="3" max="3" width="10.875" style="9" customWidth="1"/>
    <col min="4" max="4" width="12.125" style="9" customWidth="1"/>
    <col min="5" max="5" width="12.50390625" style="9" customWidth="1"/>
    <col min="6" max="7" width="10.75390625" style="9" customWidth="1"/>
    <col min="8" max="12" width="10.50390625" style="9" customWidth="1"/>
    <col min="13" max="13" width="12.875" style="9" customWidth="1"/>
    <col min="14" max="16" width="10.625" style="8" customWidth="1"/>
    <col min="17" max="17" width="10.625" style="9" customWidth="1"/>
    <col min="18" max="18" width="10.25390625" style="10" customWidth="1"/>
    <col min="19" max="19" width="7.75390625" style="9" customWidth="1"/>
    <col min="20" max="20" width="9.25390625" style="9" customWidth="1"/>
    <col min="21" max="21" width="7.50390625" style="9" customWidth="1"/>
    <col min="22" max="22" width="6.75390625" style="9" customWidth="1"/>
    <col min="23" max="23" width="7.25390625" style="9" customWidth="1"/>
    <col min="24" max="33" width="6.75390625" style="9" customWidth="1"/>
    <col min="34" max="16384" width="9.00390625" style="8" customWidth="1"/>
  </cols>
  <sheetData>
    <row r="1" spans="1:47" s="4" customFormat="1" ht="36" customHeight="1">
      <c r="A1" s="11" t="s">
        <v>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 t="s">
        <v>144</v>
      </c>
      <c r="O1" s="11"/>
      <c r="P1" s="11"/>
      <c r="Q1" s="11"/>
      <c r="R1" s="43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I1" s="61"/>
      <c r="AJ1" s="61"/>
      <c r="AK1" s="61"/>
      <c r="AU1" s="61"/>
    </row>
    <row r="2" spans="22:47" ht="21" customHeight="1">
      <c r="V2" s="44"/>
      <c r="W2" s="44"/>
      <c r="AU2" s="65"/>
    </row>
    <row r="3" spans="1:42" ht="33" customHeight="1">
      <c r="A3" s="12" t="s">
        <v>145</v>
      </c>
      <c r="B3" s="13" t="s">
        <v>146</v>
      </c>
      <c r="C3" s="13"/>
      <c r="D3" s="13"/>
      <c r="E3" s="14" t="s">
        <v>147</v>
      </c>
      <c r="F3" s="14" t="s">
        <v>148</v>
      </c>
      <c r="G3" s="14" t="s">
        <v>149</v>
      </c>
      <c r="H3" s="14" t="s">
        <v>150</v>
      </c>
      <c r="I3" s="28" t="s">
        <v>151</v>
      </c>
      <c r="J3" s="28"/>
      <c r="K3" s="28"/>
      <c r="L3" s="28"/>
      <c r="M3" s="29"/>
      <c r="N3" s="30" t="s">
        <v>145</v>
      </c>
      <c r="O3" s="31" t="s">
        <v>152</v>
      </c>
      <c r="P3" s="32" t="s">
        <v>153</v>
      </c>
      <c r="Q3" s="32" t="s">
        <v>154</v>
      </c>
      <c r="R3" s="45" t="s">
        <v>155</v>
      </c>
      <c r="S3" s="46" t="s">
        <v>156</v>
      </c>
      <c r="T3" s="46"/>
      <c r="U3" s="46"/>
      <c r="V3" s="47" t="s">
        <v>157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P3" s="4"/>
    </row>
    <row r="4" spans="1:33" ht="48.75" customHeight="1">
      <c r="A4" s="12"/>
      <c r="B4" s="15" t="s">
        <v>158</v>
      </c>
      <c r="C4" s="15"/>
      <c r="D4" s="16" t="s">
        <v>159</v>
      </c>
      <c r="E4" s="17"/>
      <c r="F4" s="17"/>
      <c r="G4" s="17"/>
      <c r="H4" s="17"/>
      <c r="I4" s="28" t="s">
        <v>160</v>
      </c>
      <c r="J4" s="28"/>
      <c r="K4" s="28" t="s">
        <v>161</v>
      </c>
      <c r="L4" s="28" t="s">
        <v>162</v>
      </c>
      <c r="M4" s="28" t="s">
        <v>163</v>
      </c>
      <c r="N4" s="30"/>
      <c r="O4" s="33"/>
      <c r="P4" s="34"/>
      <c r="Q4" s="34"/>
      <c r="R4" s="48"/>
      <c r="S4" s="49" t="s">
        <v>54</v>
      </c>
      <c r="T4" s="32" t="s">
        <v>164</v>
      </c>
      <c r="U4" s="32" t="s">
        <v>165</v>
      </c>
      <c r="V4" s="50" t="s">
        <v>166</v>
      </c>
      <c r="W4" s="51"/>
      <c r="X4" s="50" t="s">
        <v>167</v>
      </c>
      <c r="Y4" s="51"/>
      <c r="Z4" s="50" t="s">
        <v>168</v>
      </c>
      <c r="AA4" s="51"/>
      <c r="AB4" s="50" t="s">
        <v>169</v>
      </c>
      <c r="AC4" s="51"/>
      <c r="AD4" s="59" t="s">
        <v>170</v>
      </c>
      <c r="AE4" s="60"/>
      <c r="AF4" s="60"/>
      <c r="AG4" s="62"/>
    </row>
    <row r="5" spans="1:42" ht="25.5" customHeight="1">
      <c r="A5" s="12"/>
      <c r="B5" s="16" t="s">
        <v>171</v>
      </c>
      <c r="C5" s="16" t="s">
        <v>172</v>
      </c>
      <c r="D5" s="16"/>
      <c r="E5" s="17"/>
      <c r="F5" s="17"/>
      <c r="G5" s="17"/>
      <c r="H5" s="17"/>
      <c r="I5" s="14" t="s">
        <v>173</v>
      </c>
      <c r="J5" s="14" t="s">
        <v>174</v>
      </c>
      <c r="K5" s="28"/>
      <c r="L5" s="28"/>
      <c r="M5" s="28"/>
      <c r="N5" s="30"/>
      <c r="O5" s="33"/>
      <c r="P5" s="34"/>
      <c r="Q5" s="34"/>
      <c r="R5" s="48" t="s">
        <v>46</v>
      </c>
      <c r="S5" s="49"/>
      <c r="T5" s="34"/>
      <c r="U5" s="34"/>
      <c r="V5" s="52" t="s">
        <v>175</v>
      </c>
      <c r="W5" s="52" t="s">
        <v>176</v>
      </c>
      <c r="X5" s="52" t="s">
        <v>175</v>
      </c>
      <c r="Y5" s="52" t="s">
        <v>176</v>
      </c>
      <c r="Z5" s="52" t="s">
        <v>175</v>
      </c>
      <c r="AA5" s="52" t="s">
        <v>176</v>
      </c>
      <c r="AB5" s="52" t="s">
        <v>175</v>
      </c>
      <c r="AC5" s="52" t="s">
        <v>176</v>
      </c>
      <c r="AD5" s="50" t="s">
        <v>177</v>
      </c>
      <c r="AE5" s="51"/>
      <c r="AF5" s="50" t="s">
        <v>178</v>
      </c>
      <c r="AG5" s="51"/>
      <c r="AP5" s="4"/>
    </row>
    <row r="6" spans="1:33" ht="45.75" customHeight="1">
      <c r="A6" s="12"/>
      <c r="B6" s="16"/>
      <c r="C6" s="16"/>
      <c r="D6" s="16"/>
      <c r="E6" s="18"/>
      <c r="F6" s="18"/>
      <c r="G6" s="18"/>
      <c r="H6" s="18"/>
      <c r="I6" s="18"/>
      <c r="J6" s="18"/>
      <c r="K6" s="28"/>
      <c r="L6" s="28"/>
      <c r="M6" s="28"/>
      <c r="N6" s="30"/>
      <c r="O6" s="35"/>
      <c r="P6" s="36"/>
      <c r="Q6" s="36"/>
      <c r="R6" s="53" t="s">
        <v>54</v>
      </c>
      <c r="S6" s="49"/>
      <c r="T6" s="36"/>
      <c r="U6" s="36"/>
      <c r="V6" s="54"/>
      <c r="W6" s="54" t="s">
        <v>179</v>
      </c>
      <c r="X6" s="54" t="s">
        <v>175</v>
      </c>
      <c r="Y6" s="54" t="s">
        <v>176</v>
      </c>
      <c r="Z6" s="54"/>
      <c r="AA6" s="54"/>
      <c r="AB6" s="54"/>
      <c r="AC6" s="54"/>
      <c r="AD6" s="52" t="s">
        <v>180</v>
      </c>
      <c r="AE6" s="52" t="s">
        <v>181</v>
      </c>
      <c r="AF6" s="52" t="s">
        <v>180</v>
      </c>
      <c r="AG6" s="52" t="s">
        <v>181</v>
      </c>
    </row>
    <row r="7" spans="1:48" s="5" customFormat="1" ht="27" customHeight="1">
      <c r="A7" s="19" t="s">
        <v>74</v>
      </c>
      <c r="B7" s="20">
        <f>SUM(B8:B18)</f>
        <v>13</v>
      </c>
      <c r="C7" s="20">
        <f>SUM(C8:C18)</f>
        <v>50</v>
      </c>
      <c r="D7" s="21">
        <f aca="true" t="shared" si="0" ref="C7:L7">SUM(D8:D18)</f>
        <v>0.03</v>
      </c>
      <c r="E7" s="20">
        <f t="shared" si="0"/>
        <v>1</v>
      </c>
      <c r="F7" s="20">
        <f t="shared" si="0"/>
        <v>30</v>
      </c>
      <c r="G7" s="20">
        <f t="shared" si="0"/>
        <v>55</v>
      </c>
      <c r="H7" s="20">
        <f t="shared" si="0"/>
        <v>80</v>
      </c>
      <c r="I7" s="20">
        <v>1</v>
      </c>
      <c r="J7" s="20">
        <v>3</v>
      </c>
      <c r="K7" s="20">
        <v>10</v>
      </c>
      <c r="L7" s="20">
        <v>4</v>
      </c>
      <c r="M7" s="20">
        <v>2</v>
      </c>
      <c r="N7" s="37" t="s">
        <v>74</v>
      </c>
      <c r="O7" s="38">
        <f aca="true" t="shared" si="1" ref="O7:V7">SUM(O8:O18)</f>
        <v>70000</v>
      </c>
      <c r="P7" s="38">
        <f t="shared" si="1"/>
        <v>9000</v>
      </c>
      <c r="Q7" s="38">
        <f t="shared" si="1"/>
        <v>69000</v>
      </c>
      <c r="R7" s="55">
        <f t="shared" si="1"/>
        <v>33000</v>
      </c>
      <c r="S7" s="38">
        <f t="shared" si="1"/>
        <v>3100</v>
      </c>
      <c r="T7" s="38">
        <f t="shared" si="1"/>
        <v>1100</v>
      </c>
      <c r="U7" s="38">
        <f t="shared" si="1"/>
        <v>2000</v>
      </c>
      <c r="V7" s="56">
        <f t="shared" si="1"/>
        <v>400</v>
      </c>
      <c r="W7" s="56">
        <v>80</v>
      </c>
      <c r="X7" s="56">
        <v>200</v>
      </c>
      <c r="Y7" s="56">
        <v>80</v>
      </c>
      <c r="Z7" s="56">
        <v>1500</v>
      </c>
      <c r="AA7" s="56">
        <v>30</v>
      </c>
      <c r="AB7" s="56">
        <v>500</v>
      </c>
      <c r="AC7" s="56">
        <v>800</v>
      </c>
      <c r="AD7" s="56">
        <v>500</v>
      </c>
      <c r="AE7" s="56">
        <v>250</v>
      </c>
      <c r="AF7" s="56">
        <v>1000</v>
      </c>
      <c r="AG7" s="56">
        <v>90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6"/>
      <c r="AS7" s="63"/>
      <c r="AT7" s="63"/>
      <c r="AU7" s="63"/>
      <c r="AV7" s="63"/>
    </row>
    <row r="8" spans="1:58" s="6" customFormat="1" ht="27" customHeight="1">
      <c r="A8" s="22" t="s">
        <v>75</v>
      </c>
      <c r="B8" s="23">
        <v>0.45</v>
      </c>
      <c r="C8" s="24">
        <v>2.66</v>
      </c>
      <c r="D8" s="24"/>
      <c r="E8" s="24"/>
      <c r="F8" s="25">
        <v>0.36</v>
      </c>
      <c r="G8" s="26">
        <v>2.8</v>
      </c>
      <c r="H8" s="24">
        <v>3</v>
      </c>
      <c r="I8" s="24"/>
      <c r="J8" s="24"/>
      <c r="K8" s="24">
        <v>0.2</v>
      </c>
      <c r="L8" s="24">
        <v>0.15</v>
      </c>
      <c r="M8" s="24"/>
      <c r="N8" s="39" t="s">
        <v>75</v>
      </c>
      <c r="O8" s="38">
        <v>4500</v>
      </c>
      <c r="P8" s="38">
        <v>1000</v>
      </c>
      <c r="Q8" s="57">
        <v>2500</v>
      </c>
      <c r="R8" s="55">
        <v>2000</v>
      </c>
      <c r="S8" s="57">
        <v>260</v>
      </c>
      <c r="T8" s="57">
        <v>90</v>
      </c>
      <c r="U8" s="57">
        <v>170</v>
      </c>
      <c r="V8" s="56"/>
      <c r="W8" s="58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64"/>
      <c r="AI8" s="64"/>
      <c r="AJ8" s="64"/>
      <c r="AK8" s="64"/>
      <c r="AL8" s="64"/>
      <c r="AM8" s="64"/>
      <c r="AN8" s="64"/>
      <c r="AO8" s="64"/>
      <c r="AP8" s="42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1:58" s="7" customFormat="1" ht="27" customHeight="1">
      <c r="A9" s="22" t="s">
        <v>76</v>
      </c>
      <c r="B9" s="23">
        <v>0.58</v>
      </c>
      <c r="C9" s="24">
        <v>16.8</v>
      </c>
      <c r="D9" s="24">
        <v>0.015</v>
      </c>
      <c r="E9" s="24">
        <v>1</v>
      </c>
      <c r="F9" s="25">
        <v>6</v>
      </c>
      <c r="G9" s="26">
        <v>12</v>
      </c>
      <c r="H9" s="24">
        <v>15</v>
      </c>
      <c r="I9" s="24"/>
      <c r="J9" s="24">
        <v>1</v>
      </c>
      <c r="K9" s="24">
        <v>2</v>
      </c>
      <c r="L9" s="24">
        <v>0.625</v>
      </c>
      <c r="M9" s="24"/>
      <c r="N9" s="39" t="s">
        <v>76</v>
      </c>
      <c r="O9" s="38">
        <v>9000</v>
      </c>
      <c r="P9" s="38">
        <v>1000</v>
      </c>
      <c r="Q9" s="57">
        <v>11600</v>
      </c>
      <c r="R9" s="55">
        <v>4000</v>
      </c>
      <c r="S9" s="57">
        <v>420</v>
      </c>
      <c r="T9" s="57">
        <v>150</v>
      </c>
      <c r="U9" s="57">
        <v>270</v>
      </c>
      <c r="V9" s="56"/>
      <c r="W9" s="58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42"/>
      <c r="AI9" s="42"/>
      <c r="AJ9" s="42"/>
      <c r="AK9" s="42"/>
      <c r="AL9" s="42"/>
      <c r="AM9" s="42"/>
      <c r="AN9" s="42"/>
      <c r="AO9" s="42"/>
      <c r="AP9" s="67"/>
      <c r="AQ9" s="42"/>
      <c r="AR9" s="42"/>
      <c r="AS9" s="42"/>
      <c r="AT9" s="42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58" s="6" customFormat="1" ht="27" customHeight="1">
      <c r="A10" s="22" t="s">
        <v>77</v>
      </c>
      <c r="B10" s="23">
        <v>1.5</v>
      </c>
      <c r="C10" s="24">
        <v>3.36</v>
      </c>
      <c r="D10" s="24"/>
      <c r="E10" s="24"/>
      <c r="F10" s="25">
        <v>4.2</v>
      </c>
      <c r="G10" s="26">
        <v>5.5</v>
      </c>
      <c r="H10" s="24">
        <v>10</v>
      </c>
      <c r="I10" s="24"/>
      <c r="J10" s="24"/>
      <c r="K10" s="24">
        <v>1.4</v>
      </c>
      <c r="L10" s="24">
        <v>0.525</v>
      </c>
      <c r="M10" s="24"/>
      <c r="N10" s="39" t="s">
        <v>77</v>
      </c>
      <c r="O10" s="38">
        <v>8500</v>
      </c>
      <c r="P10" s="38">
        <v>1000</v>
      </c>
      <c r="Q10" s="57">
        <v>5000</v>
      </c>
      <c r="R10" s="55">
        <v>4000</v>
      </c>
      <c r="S10" s="57">
        <v>350</v>
      </c>
      <c r="T10" s="57">
        <v>140</v>
      </c>
      <c r="U10" s="57">
        <v>210</v>
      </c>
      <c r="V10" s="56"/>
      <c r="W10" s="56"/>
      <c r="X10" s="56"/>
      <c r="Y10" s="56"/>
      <c r="Z10" s="56"/>
      <c r="AA10" s="56"/>
      <c r="AB10" s="56">
        <v>50</v>
      </c>
      <c r="AC10" s="56">
        <v>800</v>
      </c>
      <c r="AD10" s="56"/>
      <c r="AE10" s="56"/>
      <c r="AF10" s="56"/>
      <c r="AG10" s="56"/>
      <c r="AH10" s="64"/>
      <c r="AI10" s="64"/>
      <c r="AJ10" s="64"/>
      <c r="AK10" s="64"/>
      <c r="AL10" s="64"/>
      <c r="AM10" s="64"/>
      <c r="AN10" s="64"/>
      <c r="AO10" s="64"/>
      <c r="AP10" s="42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</row>
    <row r="11" spans="1:58" s="6" customFormat="1" ht="27" customHeight="1">
      <c r="A11" s="22" t="s">
        <v>78</v>
      </c>
      <c r="B11" s="23">
        <v>1.4</v>
      </c>
      <c r="C11" s="24">
        <v>8.85</v>
      </c>
      <c r="D11" s="24"/>
      <c r="E11" s="24"/>
      <c r="F11" s="25">
        <v>5.4</v>
      </c>
      <c r="G11" s="26">
        <v>8.8</v>
      </c>
      <c r="H11" s="24">
        <v>10</v>
      </c>
      <c r="I11" s="24"/>
      <c r="J11" s="24"/>
      <c r="K11" s="24">
        <v>1</v>
      </c>
      <c r="L11" s="24">
        <v>0.45</v>
      </c>
      <c r="M11" s="24"/>
      <c r="N11" s="39" t="s">
        <v>78</v>
      </c>
      <c r="O11" s="38">
        <v>8500</v>
      </c>
      <c r="P11" s="38">
        <v>1000</v>
      </c>
      <c r="Q11" s="57">
        <v>10200</v>
      </c>
      <c r="R11" s="55">
        <v>4000</v>
      </c>
      <c r="S11" s="57">
        <v>350</v>
      </c>
      <c r="T11" s="57">
        <v>140</v>
      </c>
      <c r="U11" s="57">
        <v>210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64"/>
      <c r="AI11" s="64"/>
      <c r="AJ11" s="64"/>
      <c r="AK11" s="64"/>
      <c r="AL11" s="64"/>
      <c r="AM11" s="64"/>
      <c r="AN11" s="64"/>
      <c r="AO11" s="64"/>
      <c r="AP11" s="67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</row>
    <row r="12" spans="1:58" s="6" customFormat="1" ht="27" customHeight="1">
      <c r="A12" s="22" t="s">
        <v>79</v>
      </c>
      <c r="B12" s="23">
        <v>0.74</v>
      </c>
      <c r="C12" s="24">
        <v>2.75</v>
      </c>
      <c r="D12" s="24">
        <v>0.015</v>
      </c>
      <c r="E12" s="24"/>
      <c r="F12" s="25">
        <v>2.4</v>
      </c>
      <c r="G12" s="26">
        <v>3.3</v>
      </c>
      <c r="H12" s="24">
        <v>8</v>
      </c>
      <c r="I12" s="24"/>
      <c r="J12" s="24"/>
      <c r="K12" s="24">
        <v>0.6</v>
      </c>
      <c r="L12" s="24">
        <v>0.375</v>
      </c>
      <c r="M12" s="24"/>
      <c r="N12" s="39" t="s">
        <v>79</v>
      </c>
      <c r="O12" s="38">
        <v>4500</v>
      </c>
      <c r="P12" s="38">
        <v>1000</v>
      </c>
      <c r="Q12" s="57">
        <v>5000</v>
      </c>
      <c r="R12" s="55">
        <v>3000</v>
      </c>
      <c r="S12" s="57">
        <v>200</v>
      </c>
      <c r="T12" s="57">
        <v>60</v>
      </c>
      <c r="U12" s="57">
        <v>140</v>
      </c>
      <c r="V12" s="56"/>
      <c r="W12" s="56"/>
      <c r="X12" s="56"/>
      <c r="Y12" s="56"/>
      <c r="Z12" s="56"/>
      <c r="AA12" s="56"/>
      <c r="AB12" s="56">
        <v>50</v>
      </c>
      <c r="AC12" s="56">
        <v>800</v>
      </c>
      <c r="AD12" s="56">
        <v>60</v>
      </c>
      <c r="AE12" s="56">
        <v>250</v>
      </c>
      <c r="AF12" s="56"/>
      <c r="AG12" s="56"/>
      <c r="AH12" s="64"/>
      <c r="AI12" s="64"/>
      <c r="AJ12" s="64"/>
      <c r="AK12" s="64"/>
      <c r="AL12" s="64"/>
      <c r="AM12" s="64"/>
      <c r="AN12" s="64"/>
      <c r="AO12" s="64"/>
      <c r="AP12" s="42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</row>
    <row r="13" spans="1:58" s="6" customFormat="1" ht="27" customHeight="1">
      <c r="A13" s="22" t="s">
        <v>80</v>
      </c>
      <c r="B13" s="23">
        <v>1.5</v>
      </c>
      <c r="C13" s="24">
        <v>2.12</v>
      </c>
      <c r="D13" s="24"/>
      <c r="E13" s="24"/>
      <c r="F13" s="25">
        <v>0.48</v>
      </c>
      <c r="G13" s="26">
        <v>2.2</v>
      </c>
      <c r="H13" s="24">
        <v>5</v>
      </c>
      <c r="I13" s="24"/>
      <c r="J13" s="24">
        <v>1</v>
      </c>
      <c r="K13" s="24">
        <v>0.4</v>
      </c>
      <c r="L13" s="24">
        <v>0.15</v>
      </c>
      <c r="M13" s="24"/>
      <c r="N13" s="39" t="s">
        <v>80</v>
      </c>
      <c r="O13" s="38">
        <v>4500</v>
      </c>
      <c r="P13" s="38">
        <v>500</v>
      </c>
      <c r="Q13" s="57">
        <v>6000</v>
      </c>
      <c r="R13" s="55">
        <v>3000</v>
      </c>
      <c r="S13" s="57">
        <v>200</v>
      </c>
      <c r="T13" s="57">
        <v>60</v>
      </c>
      <c r="U13" s="57">
        <v>140</v>
      </c>
      <c r="V13" s="56"/>
      <c r="W13" s="56"/>
      <c r="X13" s="56"/>
      <c r="Y13" s="56"/>
      <c r="Z13" s="56">
        <v>100</v>
      </c>
      <c r="AA13" s="56">
        <v>30</v>
      </c>
      <c r="AB13" s="56"/>
      <c r="AC13" s="56"/>
      <c r="AD13" s="56">
        <v>60</v>
      </c>
      <c r="AE13" s="56">
        <v>250</v>
      </c>
      <c r="AF13" s="56"/>
      <c r="AG13" s="56"/>
      <c r="AH13" s="64"/>
      <c r="AI13" s="64"/>
      <c r="AJ13" s="64"/>
      <c r="AK13" s="64"/>
      <c r="AL13" s="64"/>
      <c r="AM13" s="64"/>
      <c r="AN13" s="64"/>
      <c r="AO13" s="64"/>
      <c r="AP13" s="67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</row>
    <row r="14" spans="1:58" s="6" customFormat="1" ht="27" customHeight="1">
      <c r="A14" s="22" t="s">
        <v>81</v>
      </c>
      <c r="B14" s="23">
        <v>1.75</v>
      </c>
      <c r="C14" s="24">
        <v>1.78</v>
      </c>
      <c r="D14" s="24"/>
      <c r="E14" s="24"/>
      <c r="F14" s="25">
        <v>1.2</v>
      </c>
      <c r="G14" s="26">
        <v>3.3</v>
      </c>
      <c r="H14" s="24">
        <v>6</v>
      </c>
      <c r="I14" s="24"/>
      <c r="J14" s="24"/>
      <c r="K14" s="24">
        <v>1.5</v>
      </c>
      <c r="L14" s="24">
        <v>0.3</v>
      </c>
      <c r="M14" s="24"/>
      <c r="N14" s="39" t="s">
        <v>81</v>
      </c>
      <c r="O14" s="38">
        <v>4500</v>
      </c>
      <c r="P14" s="38">
        <v>1000</v>
      </c>
      <c r="Q14" s="57">
        <v>13600</v>
      </c>
      <c r="R14" s="55">
        <v>2000</v>
      </c>
      <c r="S14" s="57">
        <v>350</v>
      </c>
      <c r="T14" s="57">
        <v>150</v>
      </c>
      <c r="U14" s="57">
        <v>200</v>
      </c>
      <c r="V14" s="56">
        <v>300</v>
      </c>
      <c r="W14" s="56">
        <v>80</v>
      </c>
      <c r="X14" s="56">
        <v>200</v>
      </c>
      <c r="Y14" s="56">
        <v>80</v>
      </c>
      <c r="Z14" s="56">
        <v>300</v>
      </c>
      <c r="AA14" s="56">
        <v>30</v>
      </c>
      <c r="AB14" s="56">
        <v>60</v>
      </c>
      <c r="AC14" s="56">
        <v>800</v>
      </c>
      <c r="AD14" s="56"/>
      <c r="AE14" s="56"/>
      <c r="AF14" s="56">
        <v>200</v>
      </c>
      <c r="AG14" s="56">
        <v>90</v>
      </c>
      <c r="AH14" s="64"/>
      <c r="AI14" s="64"/>
      <c r="AJ14" s="64"/>
      <c r="AK14" s="64"/>
      <c r="AL14" s="64"/>
      <c r="AM14" s="64"/>
      <c r="AN14" s="64"/>
      <c r="AO14" s="64"/>
      <c r="AP14" s="42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</row>
    <row r="15" spans="1:58" s="6" customFormat="1" ht="27" customHeight="1">
      <c r="A15" s="22" t="s">
        <v>82</v>
      </c>
      <c r="B15" s="23">
        <v>0.83</v>
      </c>
      <c r="C15" s="24">
        <v>1.26</v>
      </c>
      <c r="D15" s="24"/>
      <c r="E15" s="24"/>
      <c r="F15" s="25">
        <v>0.36</v>
      </c>
      <c r="G15" s="26">
        <v>2.8</v>
      </c>
      <c r="H15" s="24">
        <v>5</v>
      </c>
      <c r="I15" s="24"/>
      <c r="J15" s="24"/>
      <c r="K15" s="24">
        <v>0.2</v>
      </c>
      <c r="L15" s="24">
        <v>0.075</v>
      </c>
      <c r="M15" s="24"/>
      <c r="N15" s="39" t="s">
        <v>82</v>
      </c>
      <c r="O15" s="38">
        <v>4500</v>
      </c>
      <c r="P15" s="38">
        <v>500</v>
      </c>
      <c r="Q15" s="57">
        <v>4000</v>
      </c>
      <c r="R15" s="55">
        <v>2000</v>
      </c>
      <c r="S15" s="57">
        <v>260</v>
      </c>
      <c r="T15" s="38">
        <v>70</v>
      </c>
      <c r="U15" s="57">
        <v>190</v>
      </c>
      <c r="V15" s="56">
        <v>30</v>
      </c>
      <c r="W15" s="56">
        <v>80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64"/>
      <c r="AI15" s="64"/>
      <c r="AJ15" s="64"/>
      <c r="AK15" s="64"/>
      <c r="AL15" s="64"/>
      <c r="AM15" s="64"/>
      <c r="AN15" s="64"/>
      <c r="AO15" s="64"/>
      <c r="AP15" s="67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</row>
    <row r="16" spans="1:58" s="6" customFormat="1" ht="27" customHeight="1">
      <c r="A16" s="22" t="s">
        <v>83</v>
      </c>
      <c r="B16" s="23">
        <v>1.65</v>
      </c>
      <c r="C16" s="24">
        <v>4.06</v>
      </c>
      <c r="D16" s="24"/>
      <c r="E16" s="24"/>
      <c r="F16" s="25">
        <v>3.6</v>
      </c>
      <c r="G16" s="26">
        <v>5.5</v>
      </c>
      <c r="H16" s="24">
        <v>8</v>
      </c>
      <c r="I16" s="24"/>
      <c r="J16" s="24">
        <v>1</v>
      </c>
      <c r="K16" s="24">
        <v>1</v>
      </c>
      <c r="L16" s="24">
        <v>0.45</v>
      </c>
      <c r="M16" s="24"/>
      <c r="N16" s="39" t="s">
        <v>83</v>
      </c>
      <c r="O16" s="38">
        <v>9000</v>
      </c>
      <c r="P16" s="38">
        <v>1000</v>
      </c>
      <c r="Q16" s="57">
        <v>4000</v>
      </c>
      <c r="R16" s="55">
        <v>4000</v>
      </c>
      <c r="S16" s="57">
        <v>200</v>
      </c>
      <c r="T16" s="38">
        <v>60</v>
      </c>
      <c r="U16" s="57">
        <v>140</v>
      </c>
      <c r="V16" s="56"/>
      <c r="W16" s="56"/>
      <c r="X16" s="56"/>
      <c r="Y16" s="56"/>
      <c r="Z16" s="56">
        <v>100</v>
      </c>
      <c r="AA16" s="56">
        <v>30</v>
      </c>
      <c r="AB16" s="56">
        <v>100</v>
      </c>
      <c r="AC16" s="56">
        <v>800</v>
      </c>
      <c r="AD16" s="56"/>
      <c r="AE16" s="56"/>
      <c r="AF16" s="56"/>
      <c r="AG16" s="56"/>
      <c r="AH16" s="64"/>
      <c r="AI16" s="64"/>
      <c r="AJ16" s="64"/>
      <c r="AK16" s="64"/>
      <c r="AL16" s="64"/>
      <c r="AM16" s="64"/>
      <c r="AN16" s="64"/>
      <c r="AO16" s="64"/>
      <c r="AP16" s="67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</row>
    <row r="17" spans="1:58" s="6" customFormat="1" ht="27" customHeight="1">
      <c r="A17" s="22" t="s">
        <v>84</v>
      </c>
      <c r="B17" s="23">
        <v>1.1</v>
      </c>
      <c r="C17" s="24">
        <v>3</v>
      </c>
      <c r="D17" s="24"/>
      <c r="E17" s="24"/>
      <c r="F17" s="25">
        <v>3</v>
      </c>
      <c r="G17" s="26">
        <v>3.3</v>
      </c>
      <c r="H17" s="24">
        <v>6</v>
      </c>
      <c r="I17" s="24"/>
      <c r="J17" s="24"/>
      <c r="K17" s="24">
        <v>0.2</v>
      </c>
      <c r="L17" s="24">
        <v>0.15</v>
      </c>
      <c r="M17" s="24"/>
      <c r="N17" s="39" t="s">
        <v>84</v>
      </c>
      <c r="O17" s="38">
        <v>4500</v>
      </c>
      <c r="P17" s="38">
        <v>500</v>
      </c>
      <c r="Q17" s="57">
        <v>3100</v>
      </c>
      <c r="R17" s="55">
        <v>2000</v>
      </c>
      <c r="S17" s="57">
        <v>230</v>
      </c>
      <c r="T17" s="38">
        <v>70</v>
      </c>
      <c r="U17" s="57">
        <v>160</v>
      </c>
      <c r="V17" s="56"/>
      <c r="W17" s="56"/>
      <c r="X17" s="56"/>
      <c r="Y17" s="56"/>
      <c r="Z17" s="56">
        <v>200</v>
      </c>
      <c r="AA17" s="56">
        <v>30</v>
      </c>
      <c r="AB17" s="56"/>
      <c r="AC17" s="56"/>
      <c r="AD17" s="56"/>
      <c r="AE17" s="56"/>
      <c r="AF17" s="56"/>
      <c r="AG17" s="56"/>
      <c r="AH17" s="64"/>
      <c r="AI17" s="64"/>
      <c r="AJ17" s="64"/>
      <c r="AK17" s="64"/>
      <c r="AL17" s="64"/>
      <c r="AM17" s="64"/>
      <c r="AN17" s="64"/>
      <c r="AO17" s="64"/>
      <c r="AP17" s="42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</row>
    <row r="18" spans="1:58" ht="27" customHeight="1">
      <c r="A18" s="22" t="s">
        <v>85</v>
      </c>
      <c r="B18" s="23">
        <v>1.5</v>
      </c>
      <c r="C18" s="24">
        <v>3.36</v>
      </c>
      <c r="D18" s="24"/>
      <c r="E18" s="24"/>
      <c r="F18" s="25">
        <v>3</v>
      </c>
      <c r="G18" s="26">
        <v>5.5</v>
      </c>
      <c r="H18" s="24">
        <v>4</v>
      </c>
      <c r="I18" s="24">
        <v>1</v>
      </c>
      <c r="J18" s="24"/>
      <c r="K18" s="24">
        <v>1.5</v>
      </c>
      <c r="L18" s="24">
        <v>0.75</v>
      </c>
      <c r="M18" s="24"/>
      <c r="N18" s="39" t="s">
        <v>85</v>
      </c>
      <c r="O18" s="40">
        <v>8000</v>
      </c>
      <c r="P18" s="41">
        <v>500</v>
      </c>
      <c r="Q18" s="57">
        <v>4000</v>
      </c>
      <c r="R18" s="55">
        <v>3000</v>
      </c>
      <c r="S18" s="57">
        <v>280</v>
      </c>
      <c r="T18" s="57">
        <v>110</v>
      </c>
      <c r="U18" s="57">
        <v>170</v>
      </c>
      <c r="V18" s="56">
        <v>70</v>
      </c>
      <c r="W18" s="56">
        <v>80</v>
      </c>
      <c r="X18" s="56"/>
      <c r="Y18" s="56"/>
      <c r="Z18" s="56">
        <v>800</v>
      </c>
      <c r="AA18" s="56">
        <v>30</v>
      </c>
      <c r="AB18" s="56">
        <v>240</v>
      </c>
      <c r="AC18" s="56">
        <v>800</v>
      </c>
      <c r="AD18" s="56">
        <v>380</v>
      </c>
      <c r="AE18" s="56">
        <v>250</v>
      </c>
      <c r="AF18" s="56">
        <v>800</v>
      </c>
      <c r="AG18" s="56">
        <v>90</v>
      </c>
      <c r="AH18" s="42"/>
      <c r="AI18" s="42"/>
      <c r="AJ18" s="42"/>
      <c r="AK18" s="42"/>
      <c r="AL18" s="42"/>
      <c r="AM18" s="42"/>
      <c r="AN18" s="42"/>
      <c r="AO18" s="42"/>
      <c r="AP18" s="67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2:58" ht="14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2"/>
      <c r="O19" s="42"/>
      <c r="P19" s="42"/>
      <c r="Q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2:58" ht="14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2"/>
      <c r="O20" s="42"/>
      <c r="P20" s="42"/>
      <c r="Q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2:58" ht="14.2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2"/>
      <c r="O21" s="42"/>
      <c r="P21" s="42"/>
      <c r="Q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2:58" ht="14.2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2"/>
      <c r="O22" s="42"/>
      <c r="P22" s="42"/>
      <c r="Q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</row>
    <row r="23" spans="2:58" ht="14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2"/>
      <c r="O23" s="42"/>
      <c r="P23" s="42"/>
      <c r="Q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</row>
    <row r="24" spans="2:58" ht="14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2"/>
      <c r="O24" s="42"/>
      <c r="P24" s="42"/>
      <c r="Q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</row>
    <row r="25" spans="2:58" ht="14.2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2"/>
      <c r="O25" s="42"/>
      <c r="P25" s="42"/>
      <c r="Q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</row>
    <row r="26" spans="2:58" ht="14.2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2"/>
      <c r="O26" s="42"/>
      <c r="P26" s="42"/>
      <c r="Q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</row>
    <row r="27" spans="2:58" ht="14.2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2"/>
      <c r="O27" s="42"/>
      <c r="P27" s="42"/>
      <c r="Q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</row>
    <row r="28" spans="2:58" ht="14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2"/>
      <c r="O28" s="42"/>
      <c r="P28" s="42"/>
      <c r="Q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</row>
    <row r="29" spans="2:58" ht="14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2"/>
      <c r="O29" s="42"/>
      <c r="P29" s="42"/>
      <c r="Q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</row>
    <row r="30" spans="2:58" ht="14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2"/>
      <c r="O30" s="42"/>
      <c r="P30" s="42"/>
      <c r="Q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</row>
    <row r="31" spans="2:58" ht="14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42"/>
      <c r="O31" s="42"/>
      <c r="P31" s="42"/>
      <c r="Q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</row>
    <row r="32" spans="2:58" ht="14.2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42"/>
      <c r="O32" s="42"/>
      <c r="P32" s="42"/>
      <c r="Q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2:58" ht="14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42"/>
      <c r="O33" s="42"/>
      <c r="P33" s="42"/>
      <c r="Q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</row>
    <row r="34" spans="2:58" ht="14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42"/>
      <c r="O34" s="42"/>
      <c r="P34" s="42"/>
      <c r="Q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</row>
    <row r="35" spans="2:58" ht="14.2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42"/>
      <c r="O35" s="42"/>
      <c r="P35" s="42"/>
      <c r="Q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</row>
    <row r="36" spans="2:58" ht="14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42"/>
      <c r="O36" s="42"/>
      <c r="P36" s="42"/>
      <c r="Q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</row>
    <row r="37" spans="2:58" ht="14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42"/>
      <c r="O37" s="42"/>
      <c r="P37" s="42"/>
      <c r="Q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</row>
    <row r="38" spans="2:58" ht="14.2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2"/>
      <c r="O38" s="42"/>
      <c r="P38" s="42"/>
      <c r="Q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</row>
    <row r="39" spans="2:58" ht="14.2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2"/>
      <c r="O39" s="42"/>
      <c r="P39" s="42"/>
      <c r="Q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</row>
    <row r="40" spans="2:58" ht="14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2"/>
      <c r="O40" s="42"/>
      <c r="P40" s="42"/>
      <c r="Q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</row>
    <row r="41" spans="2:58" ht="14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2"/>
      <c r="O41" s="42"/>
      <c r="P41" s="42"/>
      <c r="Q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</row>
    <row r="42" spans="2:58" ht="14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42"/>
      <c r="O42" s="42"/>
      <c r="P42" s="42"/>
      <c r="Q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</row>
    <row r="43" spans="2:58" ht="14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42"/>
      <c r="O43" s="42"/>
      <c r="P43" s="42"/>
      <c r="Q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</row>
    <row r="44" spans="2:58" ht="14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42"/>
      <c r="O44" s="42"/>
      <c r="P44" s="42"/>
      <c r="Q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</row>
    <row r="45" spans="2:58" ht="14.2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42"/>
      <c r="O45" s="42"/>
      <c r="P45" s="42"/>
      <c r="Q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  <row r="46" spans="2:58" ht="14.2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42"/>
      <c r="O46" s="42"/>
      <c r="P46" s="42"/>
      <c r="Q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</row>
    <row r="47" spans="2:58" ht="14.2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42"/>
      <c r="O47" s="42"/>
      <c r="P47" s="42"/>
      <c r="Q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</row>
    <row r="48" spans="2:58" ht="14.2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42"/>
      <c r="O48" s="42"/>
      <c r="P48" s="42"/>
      <c r="Q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</row>
    <row r="49" spans="2:58" ht="14.2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42"/>
      <c r="O49" s="42"/>
      <c r="P49" s="42"/>
      <c r="Q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</row>
    <row r="50" spans="2:58" ht="14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42"/>
      <c r="O50" s="42"/>
      <c r="P50" s="42"/>
      <c r="Q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</row>
    <row r="51" spans="2:58" ht="14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42"/>
      <c r="O51" s="42"/>
      <c r="P51" s="42"/>
      <c r="Q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</row>
    <row r="52" spans="2:58" ht="14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42"/>
      <c r="O52" s="42"/>
      <c r="P52" s="42"/>
      <c r="Q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</row>
    <row r="53" spans="2:58" ht="14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42"/>
      <c r="O53" s="42"/>
      <c r="P53" s="42"/>
      <c r="Q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2:58" ht="14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42"/>
      <c r="O54" s="42"/>
      <c r="P54" s="42"/>
      <c r="Q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</row>
    <row r="55" spans="2:58" ht="14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42"/>
      <c r="O55" s="42"/>
      <c r="P55" s="42"/>
      <c r="Q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</row>
    <row r="56" spans="2:58" ht="14.2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42"/>
      <c r="O56" s="42"/>
      <c r="P56" s="42"/>
      <c r="Q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</row>
    <row r="57" spans="2:58" ht="14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42"/>
      <c r="O57" s="42"/>
      <c r="P57" s="42"/>
      <c r="Q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</row>
    <row r="58" spans="2:58" ht="14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42"/>
      <c r="O58" s="42"/>
      <c r="P58" s="42"/>
      <c r="Q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</row>
    <row r="59" spans="2:58" ht="14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42"/>
      <c r="O59" s="42"/>
      <c r="P59" s="42"/>
      <c r="Q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</row>
    <row r="60" spans="2:58" ht="14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42"/>
      <c r="O60" s="42"/>
      <c r="P60" s="42"/>
      <c r="Q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</row>
    <row r="61" spans="2:58" ht="14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42"/>
      <c r="O61" s="42"/>
      <c r="P61" s="42"/>
      <c r="Q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</row>
  </sheetData>
  <sheetProtection/>
  <mergeCells count="44">
    <mergeCell ref="A1:M1"/>
    <mergeCell ref="N1:AG1"/>
    <mergeCell ref="B3:D3"/>
    <mergeCell ref="I3:M3"/>
    <mergeCell ref="S3:U3"/>
    <mergeCell ref="V3:AG3"/>
    <mergeCell ref="B4:C4"/>
    <mergeCell ref="I4:J4"/>
    <mergeCell ref="V4:W4"/>
    <mergeCell ref="X4:Y4"/>
    <mergeCell ref="Z4:AA4"/>
    <mergeCell ref="AB4:AC4"/>
    <mergeCell ref="AD4:AG4"/>
    <mergeCell ref="AD5:AE5"/>
    <mergeCell ref="AF5:AG5"/>
    <mergeCell ref="A3:A6"/>
    <mergeCell ref="B5:B6"/>
    <mergeCell ref="C5:C6"/>
    <mergeCell ref="D4:D6"/>
    <mergeCell ref="E3:E6"/>
    <mergeCell ref="F3:F6"/>
    <mergeCell ref="G3:G6"/>
    <mergeCell ref="H3:H6"/>
    <mergeCell ref="I5:I6"/>
    <mergeCell ref="J5:J6"/>
    <mergeCell ref="K4:K6"/>
    <mergeCell ref="L4:L6"/>
    <mergeCell ref="M4:M6"/>
    <mergeCell ref="N3:N6"/>
    <mergeCell ref="O3:O6"/>
    <mergeCell ref="P3:P6"/>
    <mergeCell ref="Q3:Q6"/>
    <mergeCell ref="R3:R6"/>
    <mergeCell ref="S4:S6"/>
    <mergeCell ref="T4:T6"/>
    <mergeCell ref="U4:U6"/>
    <mergeCell ref="V5:V6"/>
    <mergeCell ref="W5:W6"/>
    <mergeCell ref="X5:X6"/>
    <mergeCell ref="Y5:Y6"/>
    <mergeCell ref="Z5:Z6"/>
    <mergeCell ref="AA5:AA6"/>
    <mergeCell ref="AB5:AB6"/>
    <mergeCell ref="AC5:AC6"/>
  </mergeCells>
  <printOptions/>
  <pageMargins left="0.75" right="0.75" top="0.98" bottom="0.98" header="0.51" footer="0.51"/>
  <pageSetup errors="NA" firstPageNumber="1" useFirstPageNumber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瓶瓶</cp:lastModifiedBy>
  <cp:lastPrinted>2016-05-04T00:17:06Z</cp:lastPrinted>
  <dcterms:created xsi:type="dcterms:W3CDTF">2011-05-11T03:25:24Z</dcterms:created>
  <dcterms:modified xsi:type="dcterms:W3CDTF">2020-03-04T07:40:10Z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